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checkCompatibility="1" autoCompressPictures="0"/>
  <bookViews>
    <workbookView xWindow="0" yWindow="0" windowWidth="25600" windowHeight="14340" activeTab="6"/>
  </bookViews>
  <sheets>
    <sheet name="2010" sheetId="1" r:id="rId1"/>
    <sheet name="2011" sheetId="2" r:id="rId2"/>
    <sheet name="2012" sheetId="3" r:id="rId3"/>
    <sheet name="2012-2" sheetId="4" r:id="rId4"/>
    <sheet name="2013" sheetId="5" r:id="rId5"/>
    <sheet name="2014" sheetId="6" r:id="rId6"/>
    <sheet name="2015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6" i="7" l="1"/>
  <c r="Q56" i="7"/>
  <c r="P56" i="7"/>
  <c r="M56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J56" i="7"/>
  <c r="G59" i="7"/>
  <c r="K56" i="7"/>
  <c r="G60" i="7"/>
  <c r="G61" i="7"/>
  <c r="L56" i="7"/>
  <c r="G62" i="7"/>
  <c r="G63" i="7"/>
  <c r="N56" i="7"/>
  <c r="G64" i="7"/>
  <c r="G65" i="7"/>
  <c r="G66" i="7"/>
  <c r="G67" i="7"/>
  <c r="G68" i="7"/>
  <c r="H56" i="7"/>
  <c r="G56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G65" i="6"/>
  <c r="J65" i="6"/>
  <c r="G68" i="6"/>
  <c r="K65" i="6"/>
  <c r="G69" i="6"/>
  <c r="G70" i="6"/>
  <c r="L8" i="6"/>
  <c r="L51" i="6"/>
  <c r="L65" i="6"/>
  <c r="G71" i="6"/>
  <c r="M6" i="6"/>
  <c r="M7" i="6"/>
  <c r="M65" i="6"/>
  <c r="G72" i="6"/>
  <c r="N5" i="6"/>
  <c r="N65" i="6"/>
  <c r="G73" i="6"/>
  <c r="G74" i="6"/>
  <c r="G75" i="6"/>
  <c r="O64" i="6"/>
  <c r="O65" i="6"/>
  <c r="G76" i="6"/>
  <c r="G77" i="6"/>
  <c r="I65" i="6"/>
  <c r="H65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H38" i="5"/>
  <c r="G38" i="5"/>
  <c r="N5" i="5"/>
  <c r="O37" i="5"/>
  <c r="K36" i="5"/>
  <c r="K28" i="5"/>
  <c r="K25" i="5"/>
  <c r="K23" i="5"/>
  <c r="K17" i="5"/>
  <c r="K15" i="5"/>
  <c r="L35" i="5"/>
  <c r="L34" i="5"/>
  <c r="L24" i="5"/>
  <c r="J29" i="5"/>
  <c r="J30" i="5"/>
  <c r="J31" i="5"/>
  <c r="J32" i="5"/>
  <c r="J33" i="5"/>
  <c r="J7" i="5"/>
  <c r="J8" i="5"/>
  <c r="J9" i="5"/>
  <c r="J10" i="5"/>
  <c r="J11" i="5"/>
  <c r="J12" i="5"/>
  <c r="J13" i="5"/>
  <c r="J14" i="5"/>
  <c r="J16" i="5"/>
  <c r="J18" i="5"/>
  <c r="J19" i="5"/>
  <c r="J20" i="5"/>
  <c r="J21" i="5"/>
  <c r="J22" i="5"/>
  <c r="J24" i="5"/>
  <c r="J26" i="5"/>
  <c r="J27" i="5"/>
  <c r="J6" i="5"/>
  <c r="J38" i="5"/>
  <c r="G41" i="5"/>
  <c r="K38" i="5"/>
  <c r="G42" i="5"/>
  <c r="G43" i="5"/>
  <c r="L8" i="5"/>
  <c r="L38" i="5"/>
  <c r="G44" i="5"/>
  <c r="M6" i="5"/>
  <c r="M7" i="5"/>
  <c r="M17" i="5"/>
  <c r="M38" i="5"/>
  <c r="G45" i="5"/>
  <c r="N38" i="5"/>
  <c r="G46" i="5"/>
  <c r="G47" i="5"/>
  <c r="G48" i="5"/>
  <c r="O38" i="5"/>
  <c r="G49" i="5"/>
  <c r="G50" i="5"/>
  <c r="O33" i="4"/>
  <c r="M16" i="4"/>
  <c r="K12" i="4"/>
  <c r="L7" i="4"/>
  <c r="M6" i="4"/>
  <c r="M5" i="4"/>
  <c r="G4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D4" i="4"/>
  <c r="J34" i="4"/>
  <c r="G37" i="4"/>
  <c r="K34" i="4"/>
  <c r="G38" i="4"/>
  <c r="G39" i="4"/>
  <c r="L34" i="4"/>
  <c r="G40" i="4"/>
  <c r="M34" i="4"/>
  <c r="G41" i="4"/>
  <c r="N34" i="4"/>
  <c r="G42" i="4"/>
  <c r="G43" i="4"/>
  <c r="G44" i="4"/>
  <c r="O34" i="4"/>
  <c r="G45" i="4"/>
  <c r="G46" i="4"/>
  <c r="F4" i="4"/>
  <c r="F42" i="3"/>
  <c r="F43" i="3"/>
  <c r="F44" i="3"/>
  <c r="F45" i="3"/>
  <c r="F46" i="3"/>
  <c r="F47" i="3"/>
  <c r="F48" i="3"/>
  <c r="F49" i="3"/>
  <c r="J48" i="3"/>
  <c r="J42" i="3"/>
  <c r="I42" i="3"/>
  <c r="I43" i="3"/>
  <c r="I44" i="3"/>
  <c r="I45" i="3"/>
  <c r="I46" i="3"/>
  <c r="I47" i="3"/>
  <c r="I48" i="3"/>
  <c r="I49" i="3"/>
  <c r="O41" i="3"/>
  <c r="J44" i="3"/>
  <c r="J45" i="3"/>
  <c r="J46" i="3"/>
  <c r="J47" i="3"/>
  <c r="J49" i="3"/>
  <c r="J43" i="3"/>
  <c r="J40" i="3"/>
  <c r="L39" i="3"/>
  <c r="L38" i="3"/>
  <c r="J34" i="3"/>
  <c r="J35" i="3"/>
  <c r="J36" i="3"/>
  <c r="J37" i="3"/>
  <c r="J33" i="3"/>
  <c r="K32" i="3"/>
  <c r="L31" i="3"/>
  <c r="L30" i="3"/>
  <c r="J29" i="3"/>
  <c r="K28" i="3"/>
  <c r="J26" i="3"/>
  <c r="J27" i="3"/>
  <c r="J25" i="3"/>
  <c r="J24" i="3"/>
  <c r="J23" i="3"/>
  <c r="N22" i="3"/>
  <c r="M21" i="3"/>
  <c r="N20" i="3"/>
  <c r="J7" i="3"/>
  <c r="J8" i="3"/>
  <c r="J9" i="3"/>
  <c r="J10" i="3"/>
  <c r="J11" i="3"/>
  <c r="J15" i="3"/>
  <c r="J16" i="3"/>
  <c r="J17" i="3"/>
  <c r="J18" i="3"/>
  <c r="J19" i="3"/>
  <c r="J14" i="3"/>
  <c r="K12" i="3"/>
  <c r="J6" i="3"/>
  <c r="L5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G4" i="3"/>
  <c r="I4" i="3"/>
  <c r="I5" i="3"/>
  <c r="I12" i="3"/>
  <c r="I13" i="3"/>
  <c r="I20" i="3"/>
  <c r="I21" i="3"/>
  <c r="I22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J50" i="3"/>
  <c r="G53" i="3"/>
  <c r="K50" i="3"/>
  <c r="G54" i="3"/>
  <c r="G55" i="3"/>
  <c r="L50" i="3"/>
  <c r="G56" i="3"/>
  <c r="M50" i="3"/>
  <c r="G57" i="3"/>
  <c r="N50" i="3"/>
  <c r="G58" i="3"/>
  <c r="G59" i="3"/>
  <c r="G60" i="3"/>
  <c r="O50" i="3"/>
  <c r="G61" i="3"/>
  <c r="G62" i="3"/>
  <c r="G38" i="2"/>
  <c r="H9" i="2"/>
  <c r="J31" i="2"/>
  <c r="J28" i="2"/>
  <c r="M24" i="2"/>
  <c r="I23" i="2"/>
  <c r="J19" i="2"/>
  <c r="J17" i="2"/>
  <c r="H15" i="2"/>
  <c r="H16" i="2"/>
  <c r="H18" i="2"/>
  <c r="H20" i="2"/>
  <c r="H21" i="2"/>
  <c r="H22" i="2"/>
  <c r="H25" i="2"/>
  <c r="H26" i="2"/>
  <c r="H27" i="2"/>
  <c r="H29" i="2"/>
  <c r="H30" i="2"/>
  <c r="H32" i="2"/>
  <c r="G28" i="2"/>
  <c r="G29" i="2"/>
  <c r="G30" i="2"/>
  <c r="G31" i="2"/>
  <c r="G32" i="2"/>
  <c r="G33" i="2"/>
  <c r="G34" i="2"/>
  <c r="G35" i="2"/>
  <c r="G36" i="2"/>
  <c r="G37" i="2"/>
  <c r="G6" i="2"/>
  <c r="G4" i="2"/>
  <c r="G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H7" i="2"/>
  <c r="H8" i="2"/>
  <c r="H10" i="2"/>
  <c r="H11" i="2"/>
  <c r="H12" i="2"/>
  <c r="H13" i="2"/>
  <c r="H14" i="2"/>
  <c r="H38" i="2"/>
  <c r="E41" i="2"/>
  <c r="I38" i="2"/>
  <c r="E42" i="2"/>
  <c r="E43" i="2"/>
  <c r="J5" i="2"/>
  <c r="J38" i="2"/>
  <c r="E44" i="2"/>
  <c r="K38" i="2"/>
  <c r="E45" i="2"/>
  <c r="L38" i="2"/>
  <c r="E46" i="2"/>
  <c r="E47" i="2"/>
  <c r="E48" i="2"/>
  <c r="M9" i="2"/>
  <c r="M38" i="2"/>
  <c r="E49" i="2"/>
  <c r="E50" i="2"/>
  <c r="J37" i="2"/>
  <c r="J3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J31" i="1"/>
  <c r="M9" i="1"/>
  <c r="M17" i="1"/>
  <c r="M18" i="1"/>
  <c r="M33" i="1"/>
  <c r="E44" i="1"/>
  <c r="J30" i="1"/>
  <c r="J20" i="1"/>
  <c r="I16" i="1"/>
  <c r="I22" i="1"/>
  <c r="I24" i="1"/>
  <c r="I33" i="1"/>
  <c r="H7" i="1"/>
  <c r="H8" i="1"/>
  <c r="H10" i="1"/>
  <c r="H11" i="1"/>
  <c r="H12" i="1"/>
  <c r="H13" i="1"/>
  <c r="H14" i="1"/>
  <c r="H15" i="1"/>
  <c r="H6" i="1"/>
  <c r="H33" i="1"/>
  <c r="J28" i="1"/>
  <c r="L26" i="1"/>
  <c r="L25" i="1"/>
  <c r="L27" i="1"/>
  <c r="L29" i="1"/>
  <c r="L33" i="1"/>
  <c r="J23" i="1"/>
  <c r="K21" i="1"/>
  <c r="J19" i="1"/>
  <c r="J5" i="1"/>
  <c r="J33" i="1"/>
  <c r="E39" i="1"/>
  <c r="E41" i="1"/>
  <c r="K33" i="1"/>
  <c r="E40" i="1"/>
  <c r="E42" i="1"/>
  <c r="E37" i="1"/>
  <c r="E36" i="1"/>
  <c r="E38" i="1"/>
  <c r="E43" i="1"/>
  <c r="E45" i="1"/>
</calcChain>
</file>

<file path=xl/sharedStrings.xml><?xml version="1.0" encoding="utf-8"?>
<sst xmlns="http://schemas.openxmlformats.org/spreadsheetml/2006/main" count="612" uniqueCount="208">
  <si>
    <t>Dato</t>
  </si>
  <si>
    <t>post</t>
  </si>
  <si>
    <t xml:space="preserve">inn </t>
  </si>
  <si>
    <t>Ut</t>
  </si>
  <si>
    <t>Saldo</t>
  </si>
  <si>
    <t>Inngående saldo</t>
  </si>
  <si>
    <t>sørvaranger avis, annonse</t>
  </si>
  <si>
    <t>medlemkontigent</t>
  </si>
  <si>
    <t>banktjenester</t>
  </si>
  <si>
    <t>tilskudd LAM midler</t>
  </si>
  <si>
    <t>renter</t>
  </si>
  <si>
    <t>trykksak Dagfinn Hansens trukkeri</t>
  </si>
  <si>
    <t>Klatreutstyr Oslo Sportslager</t>
  </si>
  <si>
    <t>Tilskudd norges Klatreforbund</t>
  </si>
  <si>
    <t>Domene, Pro Isp</t>
  </si>
  <si>
    <t>klatreguiding, sætervik</t>
  </si>
  <si>
    <t>klatreguiding, Ryeng</t>
  </si>
  <si>
    <t>Klatreguiding, Ballo</t>
  </si>
  <si>
    <t>Innkjøp av brattkort</t>
  </si>
  <si>
    <t>Klatreguiding Dahl</t>
  </si>
  <si>
    <t>klatreguider, Vadsø menighet</t>
  </si>
  <si>
    <t>medlemsinnt.</t>
  </si>
  <si>
    <t>andre inntekter</t>
  </si>
  <si>
    <t>div utstyr</t>
  </si>
  <si>
    <t>godgjørelser</t>
  </si>
  <si>
    <t>div adm, klubbdrift</t>
  </si>
  <si>
    <t>finans</t>
  </si>
  <si>
    <t>Medlemsinntekter</t>
  </si>
  <si>
    <t>Sum inntekter</t>
  </si>
  <si>
    <t>Medlemskap Norges idrettsforbund</t>
  </si>
  <si>
    <t>Sum kostnader</t>
  </si>
  <si>
    <t>driftsresultat</t>
  </si>
  <si>
    <t>renteinntekter</t>
  </si>
  <si>
    <t>årsresultat</t>
  </si>
  <si>
    <t>Innbetaling</t>
  </si>
  <si>
    <t>DVD, Norges Klatreforbund</t>
  </si>
  <si>
    <t>Bilagsnr.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</si>
  <si>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</si>
  <si>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</si>
  <si>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</si>
  <si>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</si>
  <si>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</si>
  <si>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</si>
  <si>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</si>
  <si>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</si>
  <si>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</si>
  <si>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</si>
  <si>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</si>
  <si>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</si>
  <si>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</si>
  <si>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</si>
  <si>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</si>
  <si>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</si>
  <si>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</si>
  <si>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</si>
  <si>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</si>
  <si>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</si>
  <si>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</si>
  <si>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</si>
  <si>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</si>
  <si>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</si>
  <si>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</si>
  <si>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</si>
  <si>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</si>
  <si>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</si>
  <si>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Utlegg Dag Norum Sør-Varanger Idrettrsråd</t>
  </si>
  <si>
    <t>Årsregnskap Kirkenes Klatreklubb 2009/10</t>
  </si>
  <si>
    <t>B29</t>
  </si>
  <si>
    <t>Leie postboks</t>
  </si>
  <si>
    <t>Regnskap 1 september 2009 - 31 september 2010</t>
  </si>
  <si>
    <t>Årsregnskap Kirkenes Klatreklubb 20010.11</t>
  </si>
  <si>
    <t>inngående ballanse</t>
  </si>
  <si>
    <t>annonse sør-Varanger Avis</t>
  </si>
  <si>
    <t>Annonse sør-varangeer Avis</t>
  </si>
  <si>
    <t>medlemskap, Greve</t>
  </si>
  <si>
    <t>medlemskap, Inbryn</t>
  </si>
  <si>
    <t>medlemskap, Sandvik</t>
  </si>
  <si>
    <t>Medlemskap, Johansen</t>
  </si>
  <si>
    <t>Medlemskap Norum</t>
  </si>
  <si>
    <t>Medlamskap Nilsen</t>
  </si>
  <si>
    <t>Medlemskap ulvang</t>
  </si>
  <si>
    <t>Medlemskap, Fisckebeck</t>
  </si>
  <si>
    <t>Medlemskap danielsen</t>
  </si>
  <si>
    <t>Medlemskap, Ryeng</t>
  </si>
  <si>
    <t>Medlemskap fiskebeck</t>
  </si>
  <si>
    <t>Medlemskap hojem</t>
  </si>
  <si>
    <t>Dagfinn Hansen Trykkeri</t>
  </si>
  <si>
    <t>Medlemskap stormyrengen</t>
  </si>
  <si>
    <t>Medlemskap Kuhle</t>
  </si>
  <si>
    <t>melemskap ekroll</t>
  </si>
  <si>
    <t>Tilskudd Olympiatoppen</t>
  </si>
  <si>
    <t>Renter</t>
  </si>
  <si>
    <t>medlemskap Augdal</t>
  </si>
  <si>
    <t>Medlemskap, Kristin A Hansen</t>
  </si>
  <si>
    <t>Medlemskap, Mong</t>
  </si>
  <si>
    <t>Domene WWW:Nordensklippe.no</t>
  </si>
  <si>
    <t>Meldesmakap Valvatne</t>
  </si>
  <si>
    <t>Medlemskap, Karl Einar Håkonsen</t>
  </si>
  <si>
    <t>Innkjøp nøkler til skapet i klatreveggen</t>
  </si>
  <si>
    <t>medlemskap Kenneth Thommasen</t>
  </si>
  <si>
    <t>Regnskap 1 september 2010 - 31 august 2011</t>
  </si>
  <si>
    <t>Medlemskontigent Klatreforbundet 2011</t>
  </si>
  <si>
    <t>Saldo konto</t>
  </si>
  <si>
    <t>Norges Klatreforbund</t>
  </si>
  <si>
    <t>SVA, Annonse</t>
  </si>
  <si>
    <t>Brattkorthefter, utlegg Dag Norum</t>
  </si>
  <si>
    <t>Flybilett Bengt Nilfors, Alpin Redningsgruppe</t>
  </si>
  <si>
    <t>Flybilett Trym Valvatne, deltakelse Norgescup</t>
  </si>
  <si>
    <t>Utlegg klatreutstyr</t>
  </si>
  <si>
    <t>inn</t>
  </si>
  <si>
    <t xml:space="preserve">ut </t>
  </si>
  <si>
    <t>medlemskap</t>
  </si>
  <si>
    <t>Honorar Barneklatring</t>
  </si>
  <si>
    <t>Medlemskap</t>
  </si>
  <si>
    <t>trykk medlemsgiroer</t>
  </si>
  <si>
    <t>Spillemidler Utstyr 2011</t>
  </si>
  <si>
    <t>Meldemskap</t>
  </si>
  <si>
    <t>Anonnse SVA</t>
  </si>
  <si>
    <t>Utlegg Brattkorthefter</t>
  </si>
  <si>
    <t>møtelokaler årsmøte i oktober</t>
  </si>
  <si>
    <t>kursavgift grunnkurs</t>
  </si>
  <si>
    <t>Kursavgift</t>
  </si>
  <si>
    <t>Meldemskap/Kursavgift</t>
  </si>
  <si>
    <t>Medlemskap/Kursavgift</t>
  </si>
  <si>
    <t>Årsregnskap Kirkenes Klatreklubb 2011-12</t>
  </si>
  <si>
    <t>Knt. Nr 4930.1263375</t>
  </si>
  <si>
    <t>Knt.nr 1503.13.90246</t>
  </si>
  <si>
    <t>Regnskap 1. september 2011 - 31 august 2012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</si>
  <si>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</si>
  <si>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</si>
  <si>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</si>
  <si>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</si>
  <si>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</si>
  <si>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</si>
  <si>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</si>
  <si>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</si>
  <si>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</si>
  <si>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</si>
  <si>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</si>
  <si>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</si>
  <si>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</si>
  <si>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</si>
  <si>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</si>
  <si>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</si>
  <si>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</si>
  <si>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innjøp bolter klatrevegg</t>
  </si>
  <si>
    <t>Innkjøp bolter ny klatrevegg</t>
  </si>
  <si>
    <t>meldemskap norges klatreforbund</t>
  </si>
  <si>
    <t>medlemskontigent</t>
  </si>
  <si>
    <t>Tilskudd norges idrettsforbund</t>
  </si>
  <si>
    <t>intern overføring mellom egne konto</t>
  </si>
  <si>
    <t>Regnskap 1. september - 31. desember 2012</t>
  </si>
  <si>
    <t>Årsregnskap Kirkenes Klatreklubb september-desember-2012</t>
  </si>
  <si>
    <t>utlegg Dag Norum</t>
  </si>
  <si>
    <t>Meldemskontogent Hans Møllebakken</t>
  </si>
  <si>
    <t>Inger Kjellmo</t>
  </si>
  <si>
    <t>Franzisca Kraiczy</t>
  </si>
  <si>
    <t>Linda  Lissner</t>
  </si>
  <si>
    <t>Medlemskap Kristine Kværne</t>
  </si>
  <si>
    <t>Benedikte og eerlen Dalen</t>
  </si>
  <si>
    <t>Rune Johanssen</t>
  </si>
  <si>
    <t>Medlemskap Arthur Tjelde</t>
  </si>
  <si>
    <t>Sør-Varanger Kommune</t>
  </si>
  <si>
    <t>Cathrine Nøstal Engen</t>
  </si>
  <si>
    <t>Line Nilsen</t>
  </si>
  <si>
    <t>Mark R Karwaki</t>
  </si>
  <si>
    <t>Bjørn Olav Åen</t>
  </si>
  <si>
    <t>Even Jerijervi</t>
  </si>
  <si>
    <t>Sigrid Renna</t>
  </si>
  <si>
    <t>Meldemskap Norges Klarteforbund</t>
  </si>
  <si>
    <t>Rune E Johanssen, utlegg innkjøp</t>
  </si>
  <si>
    <t>Anne-Birgitte Gaup</t>
  </si>
  <si>
    <t>Overføring Norsk Idrettsforbund</t>
  </si>
  <si>
    <t>Medlemskap Cecilie Håkonsen</t>
  </si>
  <si>
    <t>Medlemskap Ken tore Skogan</t>
  </si>
  <si>
    <t>Medlemskap Line Theresen Fjær</t>
  </si>
  <si>
    <t>Jane T Bendnarrczyk</t>
  </si>
  <si>
    <t>Mona Skogseid Carsten</t>
  </si>
  <si>
    <t>Overføring Rune Johansen</t>
  </si>
  <si>
    <t>Olympiatoppen , Norges Idrettsforbund</t>
  </si>
  <si>
    <t>meldemsblanketter Dagfinn Hansen trykkeri</t>
  </si>
  <si>
    <t>Regnskap 1. Janua - 31. desember 2013</t>
  </si>
  <si>
    <t>Klatretau Barentssport</t>
  </si>
  <si>
    <t>Spillemidler Norges Klatreforbund</t>
  </si>
  <si>
    <t>Medlemskap NKF</t>
  </si>
  <si>
    <t>Leie av utstyr</t>
  </si>
  <si>
    <t>Bolter utendørs</t>
  </si>
  <si>
    <t>Medmelskap</t>
  </si>
  <si>
    <t>Olympiatoppen NPF</t>
  </si>
  <si>
    <t>kjøp av karabiner</t>
  </si>
  <si>
    <t>kjøp av sikringsutstyr</t>
  </si>
  <si>
    <t>NPF</t>
  </si>
  <si>
    <t>SIKRINGSUTSTYR</t>
  </si>
  <si>
    <t>Regnskap 1. JanuaR - 31. desember 2014</t>
  </si>
  <si>
    <t>Årsregnskap Kirkenes Klatreklubb januar-desember-2014</t>
  </si>
  <si>
    <t>Pro Isp</t>
  </si>
  <si>
    <t>Vadsø Sokn</t>
  </si>
  <si>
    <t>Kjøp utstyr</t>
  </si>
  <si>
    <t>Klatreforbundet</t>
  </si>
  <si>
    <t>Kjøp av utstyr</t>
  </si>
  <si>
    <t>NKF Medlemskap</t>
  </si>
  <si>
    <t>SVK, Leie av utstyr, 2 halvår</t>
  </si>
  <si>
    <t>SVK, Leie av utstyr, 1. halvår</t>
  </si>
  <si>
    <t>SVK, Kasseklatring</t>
  </si>
  <si>
    <t>Årsregnskap Kirkenes Klatreklubb januar-desember-2015</t>
  </si>
  <si>
    <t>utgifter</t>
  </si>
  <si>
    <t>inntekter</t>
  </si>
  <si>
    <t>Regnskap 1. Januar - 31. desember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</si>
</sst>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sz val="11"/>
      <color rgb="FFFF0000"/>
      <name val="Calibri"/>
      <scheme val="minor"/>
    </font>
    <font>
      <sz val="11"/>
      <name val="Calibri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16" fontId="0" fillId="0" borderId="0" xfId="0" applyNumberFormat="1"/>
    <xf numFmtId="164" fontId="0" fillId="0" borderId="0" xfId="1" applyFont="1"/>
    <xf numFmtId="164" fontId="0" fillId="0" borderId="0" xfId="0" applyNumberFormat="1"/>
    <xf numFmtId="0" fontId="0" fillId="0" borderId="1" xfId="0" applyBorder="1"/>
    <xf numFmtId="16" fontId="2" fillId="0" borderId="1" xfId="0" applyNumberFormat="1" applyFont="1" applyBorder="1"/>
    <xf numFmtId="0" fontId="2" fillId="0" borderId="1" xfId="0" applyFont="1" applyBorder="1"/>
    <xf numFmtId="164" fontId="2" fillId="0" borderId="1" xfId="1" applyFont="1" applyBorder="1"/>
    <xf numFmtId="0" fontId="2" fillId="2" borderId="0" xfId="0" applyFont="1" applyFill="1"/>
    <xf numFmtId="164" fontId="2" fillId="2" borderId="0" xfId="1" applyFont="1" applyFill="1"/>
    <xf numFmtId="0" fontId="2" fillId="3" borderId="0" xfId="0" applyFont="1" applyFill="1"/>
    <xf numFmtId="0" fontId="2" fillId="0" borderId="0" xfId="0" applyFont="1"/>
    <xf numFmtId="0" fontId="0" fillId="0" borderId="2" xfId="0" applyBorder="1"/>
    <xf numFmtId="0" fontId="2" fillId="3" borderId="2" xfId="0" applyFont="1" applyFill="1" applyBorder="1"/>
    <xf numFmtId="0" fontId="0" fillId="0" borderId="3" xfId="0" applyBorder="1"/>
    <xf numFmtId="0" fontId="2" fillId="0" borderId="4" xfId="0" applyFont="1" applyBorder="1"/>
    <xf numFmtId="164" fontId="0" fillId="0" borderId="5" xfId="1" applyFont="1" applyBorder="1"/>
    <xf numFmtId="0" fontId="0" fillId="0" borderId="6" xfId="0" applyBorder="1"/>
    <xf numFmtId="0" fontId="0" fillId="3" borderId="0" xfId="0" applyFill="1" applyBorder="1"/>
    <xf numFmtId="164" fontId="0" fillId="0" borderId="7" xfId="1" applyFont="1" applyBorder="1"/>
    <xf numFmtId="0" fontId="0" fillId="0" borderId="8" xfId="0" applyBorder="1"/>
    <xf numFmtId="164" fontId="0" fillId="0" borderId="9" xfId="1" applyFont="1" applyBorder="1"/>
    <xf numFmtId="0" fontId="2" fillId="3" borderId="0" xfId="0" applyFont="1" applyFill="1" applyBorder="1"/>
    <xf numFmtId="0" fontId="0" fillId="0" borderId="10" xfId="0" applyBorder="1"/>
    <xf numFmtId="0" fontId="2" fillId="3" borderId="11" xfId="0" applyFont="1" applyFill="1" applyBorder="1"/>
    <xf numFmtId="164" fontId="0" fillId="0" borderId="12" xfId="1" applyFont="1" applyBorder="1"/>
    <xf numFmtId="0" fontId="0" fillId="3" borderId="0" xfId="0" applyFont="1" applyFill="1" applyBorder="1"/>
    <xf numFmtId="0" fontId="3" fillId="0" borderId="0" xfId="0" applyFont="1"/>
    <xf numFmtId="164" fontId="2" fillId="3" borderId="0" xfId="1" applyFont="1" applyFill="1"/>
    <xf numFmtId="0" fontId="0" fillId="4" borderId="0" xfId="0" applyFill="1"/>
    <xf numFmtId="0" fontId="2" fillId="4" borderId="0" xfId="0" applyFont="1" applyFill="1"/>
    <xf numFmtId="164" fontId="0" fillId="5" borderId="0" xfId="1" applyFont="1" applyFill="1"/>
    <xf numFmtId="0" fontId="0" fillId="5" borderId="0" xfId="0" applyFill="1"/>
    <xf numFmtId="164" fontId="2" fillId="5" borderId="0" xfId="1" applyFont="1" applyFill="1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0" fontId="7" fillId="0" borderId="0" xfId="0" applyFont="1"/>
    <xf numFmtId="0" fontId="0" fillId="7" borderId="0" xfId="0" applyFill="1"/>
    <xf numFmtId="164" fontId="0" fillId="8" borderId="0" xfId="1" applyFont="1" applyFill="1"/>
    <xf numFmtId="164" fontId="0" fillId="8" borderId="0" xfId="0" applyNumberFormat="1" applyFill="1"/>
    <xf numFmtId="0" fontId="0" fillId="8" borderId="0" xfId="0" applyFill="1"/>
    <xf numFmtId="164" fontId="0" fillId="9" borderId="0" xfId="1" applyFont="1" applyFill="1"/>
    <xf numFmtId="164" fontId="2" fillId="9" borderId="0" xfId="1" applyFont="1" applyFill="1"/>
    <xf numFmtId="164" fontId="0" fillId="0" borderId="13" xfId="1" applyFont="1" applyBorder="1"/>
    <xf numFmtId="0" fontId="8" fillId="0" borderId="0" xfId="0" applyFont="1" applyAlignment="1">
      <alignment horizontal="right"/>
    </xf>
    <xf numFmtId="164" fontId="0" fillId="7" borderId="0" xfId="1" applyFont="1" applyFill="1"/>
    <xf numFmtId="164" fontId="0" fillId="0" borderId="13" xfId="1" applyFont="1" applyFill="1" applyBorder="1"/>
    <xf numFmtId="0" fontId="0" fillId="0" borderId="13" xfId="0" applyBorder="1"/>
    <xf numFmtId="0" fontId="0" fillId="0" borderId="13" xfId="0" applyFill="1" applyBorder="1"/>
    <xf numFmtId="164" fontId="2" fillId="2" borderId="1" xfId="1" applyFont="1" applyFill="1" applyBorder="1"/>
    <xf numFmtId="0" fontId="2" fillId="2" borderId="1" xfId="0" applyFont="1" applyFill="1" applyBorder="1"/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164" fontId="0" fillId="0" borderId="0" xfId="1" applyFont="1" applyBorder="1"/>
    <xf numFmtId="164" fontId="0" fillId="9" borderId="0" xfId="1" applyFont="1" applyFill="1" applyBorder="1"/>
    <xf numFmtId="164" fontId="2" fillId="9" borderId="0" xfId="1" applyFont="1" applyFill="1" applyBorder="1"/>
    <xf numFmtId="0" fontId="0" fillId="0" borderId="0" xfId="0" applyBorder="1"/>
    <xf numFmtId="164" fontId="2" fillId="0" borderId="0" xfId="1" applyFont="1" applyBorder="1"/>
    <xf numFmtId="0" fontId="0" fillId="0" borderId="0" xfId="0" applyNumberFormat="1"/>
    <xf numFmtId="14" fontId="2" fillId="6" borderId="0" xfId="0" applyNumberFormat="1" applyFont="1" applyFill="1"/>
    <xf numFmtId="0" fontId="8" fillId="10" borderId="0" xfId="0" applyFont="1" applyFill="1" applyAlignment="1">
      <alignment horizontal="right"/>
    </xf>
    <xf numFmtId="164" fontId="0" fillId="0" borderId="0" xfId="1" applyFont="1" applyFill="1"/>
    <xf numFmtId="0" fontId="10" fillId="0" borderId="0" xfId="0" applyFont="1" applyFill="1"/>
    <xf numFmtId="0" fontId="0" fillId="0" borderId="0" xfId="0" applyFill="1"/>
    <xf numFmtId="43" fontId="0" fillId="0" borderId="0" xfId="0" applyNumberFormat="1"/>
  </cellXfs>
  <cellStyles count="124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Fulgt hyperkobling" xfId="111" builtinId="9" hidden="1"/>
    <cellStyle name="Fulgt hyperkobling" xfId="113" builtinId="9" hidden="1"/>
    <cellStyle name="Fulgt hyperkobling" xfId="115" builtinId="9" hidden="1"/>
    <cellStyle name="Fulgt hyperkobling" xfId="117" builtinId="9" hidden="1"/>
    <cellStyle name="Fulgt hyperkobling" xfId="119" builtinId="9" hidden="1"/>
    <cellStyle name="Fulgt hyperkobling" xfId="121" builtinId="9" hidden="1"/>
    <cellStyle name="Fulgt hyperkobling" xfId="12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K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6"/>
  <sheetViews>
    <sheetView topLeftCell="C1" workbookViewId="0">
      <selection activeCell="C1" sqref="A1:XFD46"/>
    </sheetView>
  </sheetViews>
  <sheetFormatPr baseColWidth="10" defaultRowHeight="14" x14ac:dyDescent="0"/>
  <cols>
    <col min="1" max="1" width="8.5" bestFit="1" customWidth="1"/>
    <col min="2" max="2" width="11.6640625" customWidth="1"/>
    <col min="3" max="3" width="13.5" customWidth="1"/>
    <col min="4" max="4" width="39.5" bestFit="1" customWidth="1"/>
    <col min="5" max="6" width="10.83203125" style="2"/>
    <col min="8" max="8" width="13.5" bestFit="1" customWidth="1"/>
    <col min="9" max="9" width="14.83203125" bestFit="1" customWidth="1"/>
    <col min="10" max="10" width="18" bestFit="1" customWidth="1"/>
    <col min="11" max="11" width="9.83203125" bestFit="1" customWidth="1"/>
  </cols>
  <sheetData>
    <row r="1" spans="1:13" ht="18">
      <c r="D1" s="27" t="s">
        <v>66</v>
      </c>
    </row>
    <row r="3" spans="1:13" s="11" customFormat="1">
      <c r="A3" s="11" t="s">
        <v>36</v>
      </c>
      <c r="B3" s="8" t="s">
        <v>0</v>
      </c>
      <c r="C3" s="8" t="s">
        <v>34</v>
      </c>
      <c r="D3" s="8" t="s">
        <v>1</v>
      </c>
      <c r="E3" s="9" t="s">
        <v>2</v>
      </c>
      <c r="F3" s="9" t="s">
        <v>3</v>
      </c>
      <c r="G3" s="8" t="s">
        <v>4</v>
      </c>
      <c r="H3" s="10" t="s">
        <v>21</v>
      </c>
      <c r="I3" s="10" t="s">
        <v>22</v>
      </c>
      <c r="J3" s="10" t="s">
        <v>25</v>
      </c>
      <c r="K3" s="10" t="s">
        <v>23</v>
      </c>
      <c r="L3" s="10" t="s">
        <v>24</v>
      </c>
      <c r="M3" s="10" t="s">
        <v>26</v>
      </c>
    </row>
    <row r="4" spans="1:13">
      <c r="A4" t="s">
        <v>37</v>
      </c>
      <c r="B4" s="1">
        <v>40422</v>
      </c>
      <c r="C4" s="1"/>
      <c r="D4" t="s">
        <v>5</v>
      </c>
      <c r="E4" s="2">
        <v>25923.33</v>
      </c>
      <c r="G4" s="3">
        <f>SUM(E4)</f>
        <v>25923.33</v>
      </c>
    </row>
    <row r="5" spans="1:13">
      <c r="A5" t="s">
        <v>38</v>
      </c>
      <c r="C5" s="1">
        <v>40471</v>
      </c>
      <c r="D5" t="s">
        <v>6</v>
      </c>
      <c r="F5" s="2">
        <v>360</v>
      </c>
      <c r="G5" s="3">
        <f>SUM(G4)+E5-F5</f>
        <v>25563.33</v>
      </c>
      <c r="J5" s="3">
        <f>SUM(F5)</f>
        <v>360</v>
      </c>
    </row>
    <row r="6" spans="1:13">
      <c r="A6" t="s">
        <v>39</v>
      </c>
      <c r="B6" s="1">
        <v>40477</v>
      </c>
      <c r="C6" s="1">
        <v>40477</v>
      </c>
      <c r="D6" t="s">
        <v>7</v>
      </c>
      <c r="E6" s="2">
        <v>400</v>
      </c>
      <c r="G6" s="3">
        <f t="shared" ref="G6:G28" si="0">SUM(G5)+E6-F6</f>
        <v>25963.33</v>
      </c>
      <c r="H6" s="3">
        <f>SUM(E6)</f>
        <v>400</v>
      </c>
    </row>
    <row r="7" spans="1:13">
      <c r="A7" t="s">
        <v>40</v>
      </c>
      <c r="B7" s="1">
        <v>40478</v>
      </c>
      <c r="C7" s="1">
        <v>40478</v>
      </c>
      <c r="D7" t="s">
        <v>7</v>
      </c>
      <c r="E7" s="2">
        <v>400</v>
      </c>
      <c r="G7" s="3">
        <f t="shared" si="0"/>
        <v>26363.33</v>
      </c>
      <c r="H7" s="3">
        <f t="shared" ref="H7:H15" si="1">SUM(E7)</f>
        <v>400</v>
      </c>
    </row>
    <row r="8" spans="1:13">
      <c r="A8" t="s">
        <v>41</v>
      </c>
      <c r="B8" s="1">
        <v>3010</v>
      </c>
      <c r="C8" s="1">
        <v>3010</v>
      </c>
      <c r="D8" t="s">
        <v>7</v>
      </c>
      <c r="E8" s="2">
        <v>300</v>
      </c>
      <c r="G8" s="3">
        <f t="shared" si="0"/>
        <v>26663.33</v>
      </c>
      <c r="H8" s="3">
        <f t="shared" si="1"/>
        <v>300</v>
      </c>
    </row>
    <row r="9" spans="1:13">
      <c r="A9" t="s">
        <v>42</v>
      </c>
      <c r="B9" s="1">
        <v>40481</v>
      </c>
      <c r="C9" s="1">
        <v>40481</v>
      </c>
      <c r="D9" t="s">
        <v>8</v>
      </c>
      <c r="F9" s="2">
        <v>-3</v>
      </c>
      <c r="G9" s="3">
        <f t="shared" si="0"/>
        <v>26666.33</v>
      </c>
      <c r="H9" s="3"/>
      <c r="M9" s="3">
        <f>SUM(F9)</f>
        <v>-3</v>
      </c>
    </row>
    <row r="10" spans="1:13">
      <c r="A10" t="s">
        <v>43</v>
      </c>
      <c r="B10" s="1">
        <v>211</v>
      </c>
      <c r="C10" s="1">
        <v>211</v>
      </c>
      <c r="D10" t="s">
        <v>7</v>
      </c>
      <c r="E10" s="2">
        <v>300</v>
      </c>
      <c r="G10" s="3">
        <f t="shared" si="0"/>
        <v>26966.33</v>
      </c>
      <c r="H10" s="3">
        <f t="shared" si="1"/>
        <v>300</v>
      </c>
    </row>
    <row r="11" spans="1:13">
      <c r="A11" t="s">
        <v>44</v>
      </c>
      <c r="B11" s="1">
        <v>40496</v>
      </c>
      <c r="C11" s="1">
        <v>40496</v>
      </c>
      <c r="D11" t="s">
        <v>7</v>
      </c>
      <c r="E11" s="2">
        <v>150</v>
      </c>
      <c r="G11" s="3">
        <f>SUM(G10)+E11-F11</f>
        <v>27116.33</v>
      </c>
      <c r="H11" s="3">
        <f t="shared" si="1"/>
        <v>150</v>
      </c>
    </row>
    <row r="12" spans="1:13">
      <c r="A12" t="s">
        <v>45</v>
      </c>
      <c r="B12" s="1">
        <v>40506</v>
      </c>
      <c r="C12" s="1">
        <v>40506</v>
      </c>
      <c r="D12" t="s">
        <v>7</v>
      </c>
      <c r="E12" s="2">
        <v>400</v>
      </c>
      <c r="G12" s="3">
        <f t="shared" si="0"/>
        <v>27516.33</v>
      </c>
      <c r="H12" s="3">
        <f t="shared" si="1"/>
        <v>400</v>
      </c>
    </row>
    <row r="13" spans="1:13">
      <c r="A13" t="s">
        <v>46</v>
      </c>
      <c r="B13" s="1">
        <v>40521</v>
      </c>
      <c r="C13" s="1">
        <v>40521</v>
      </c>
      <c r="D13" t="s">
        <v>7</v>
      </c>
      <c r="E13" s="2">
        <v>400</v>
      </c>
      <c r="G13" s="3">
        <f t="shared" si="0"/>
        <v>27916.33</v>
      </c>
      <c r="H13" s="3">
        <f t="shared" si="1"/>
        <v>400</v>
      </c>
    </row>
    <row r="14" spans="1:13">
      <c r="A14" t="s">
        <v>47</v>
      </c>
      <c r="B14" s="1">
        <v>40533</v>
      </c>
      <c r="C14" s="1">
        <v>40533</v>
      </c>
      <c r="D14" t="s">
        <v>7</v>
      </c>
      <c r="E14" s="2">
        <v>150</v>
      </c>
      <c r="G14" s="3">
        <f t="shared" si="0"/>
        <v>28066.33</v>
      </c>
      <c r="H14" s="3">
        <f t="shared" si="1"/>
        <v>150</v>
      </c>
    </row>
    <row r="15" spans="1:13">
      <c r="A15" t="s">
        <v>48</v>
      </c>
      <c r="B15" s="1">
        <v>40533</v>
      </c>
      <c r="C15" s="1">
        <v>40533</v>
      </c>
      <c r="D15" t="s">
        <v>7</v>
      </c>
      <c r="E15" s="2">
        <v>400</v>
      </c>
      <c r="G15" s="3">
        <f t="shared" si="0"/>
        <v>28466.33</v>
      </c>
      <c r="H15" s="3">
        <f t="shared" si="1"/>
        <v>400</v>
      </c>
    </row>
    <row r="16" spans="1:13">
      <c r="A16" t="s">
        <v>49</v>
      </c>
      <c r="B16" s="1">
        <v>40533</v>
      </c>
      <c r="C16" s="1">
        <v>40533</v>
      </c>
      <c r="D16" t="s">
        <v>9</v>
      </c>
      <c r="E16" s="2">
        <v>5935</v>
      </c>
      <c r="G16" s="3">
        <f t="shared" si="0"/>
        <v>34401.33</v>
      </c>
      <c r="I16" s="3">
        <f>SUM(E16)</f>
        <v>5935</v>
      </c>
    </row>
    <row r="17" spans="1:13">
      <c r="A17" t="s">
        <v>50</v>
      </c>
      <c r="B17" s="1">
        <v>40543</v>
      </c>
      <c r="C17" s="1">
        <v>40543</v>
      </c>
      <c r="D17" t="s">
        <v>10</v>
      </c>
      <c r="E17" s="2">
        <v>28</v>
      </c>
      <c r="G17" s="3">
        <f t="shared" si="0"/>
        <v>34429.33</v>
      </c>
      <c r="M17" s="3">
        <f>SUM(E17)</f>
        <v>28</v>
      </c>
    </row>
    <row r="18" spans="1:13">
      <c r="A18" t="s">
        <v>51</v>
      </c>
      <c r="B18" s="1">
        <v>40543</v>
      </c>
      <c r="C18" s="1">
        <v>40543</v>
      </c>
      <c r="D18" t="s">
        <v>10</v>
      </c>
      <c r="E18" s="2">
        <v>28</v>
      </c>
      <c r="G18" s="3">
        <f t="shared" si="0"/>
        <v>34457.33</v>
      </c>
      <c r="M18" s="3">
        <f>SUM(E18)</f>
        <v>28</v>
      </c>
    </row>
    <row r="19" spans="1:13">
      <c r="A19" t="s">
        <v>52</v>
      </c>
      <c r="B19" s="1">
        <v>40474</v>
      </c>
      <c r="C19" s="1">
        <v>40211</v>
      </c>
      <c r="D19" t="s">
        <v>11</v>
      </c>
      <c r="F19" s="2">
        <v>250</v>
      </c>
      <c r="G19" s="3">
        <f t="shared" si="0"/>
        <v>34207.33</v>
      </c>
      <c r="J19" s="3">
        <f>SUM(F19)</f>
        <v>250</v>
      </c>
    </row>
    <row r="20" spans="1:13">
      <c r="A20" t="s">
        <v>53</v>
      </c>
      <c r="B20" s="1">
        <v>40224</v>
      </c>
      <c r="C20" s="1">
        <v>40245</v>
      </c>
      <c r="D20" t="s">
        <v>35</v>
      </c>
      <c r="F20" s="2">
        <v>100</v>
      </c>
      <c r="G20" s="3">
        <f t="shared" si="0"/>
        <v>34107.33</v>
      </c>
      <c r="J20" s="3">
        <f>SUM(F20)</f>
        <v>100</v>
      </c>
    </row>
    <row r="21" spans="1:13">
      <c r="A21" t="s">
        <v>54</v>
      </c>
      <c r="B21" s="1">
        <v>40259</v>
      </c>
      <c r="C21" s="1">
        <v>40260</v>
      </c>
      <c r="D21" t="s">
        <v>12</v>
      </c>
      <c r="F21" s="2">
        <v>19461</v>
      </c>
      <c r="G21" s="3">
        <f t="shared" si="0"/>
        <v>14646.330000000002</v>
      </c>
      <c r="I21" s="3"/>
      <c r="K21" s="3">
        <f>SUM(F21)</f>
        <v>19461</v>
      </c>
    </row>
    <row r="22" spans="1:13">
      <c r="A22" t="s">
        <v>55</v>
      </c>
      <c r="B22" s="1">
        <v>40263</v>
      </c>
      <c r="C22" s="1">
        <v>40263</v>
      </c>
      <c r="D22" t="s">
        <v>13</v>
      </c>
      <c r="E22" s="2">
        <v>6600</v>
      </c>
      <c r="G22" s="3">
        <f t="shared" si="0"/>
        <v>21246.33</v>
      </c>
      <c r="I22" s="3">
        <f>SUM(E22)</f>
        <v>6600</v>
      </c>
    </row>
    <row r="23" spans="1:13">
      <c r="A23" t="s">
        <v>56</v>
      </c>
      <c r="B23" s="1">
        <v>40261</v>
      </c>
      <c r="C23" s="1">
        <v>40274</v>
      </c>
      <c r="D23" t="s">
        <v>14</v>
      </c>
      <c r="F23" s="2">
        <v>298.75</v>
      </c>
      <c r="G23" s="3">
        <f t="shared" si="0"/>
        <v>20947.580000000002</v>
      </c>
      <c r="J23" s="3">
        <f>SUM(F23)</f>
        <v>298.75</v>
      </c>
    </row>
    <row r="24" spans="1:13">
      <c r="A24" t="s">
        <v>57</v>
      </c>
      <c r="B24" s="1">
        <v>40261</v>
      </c>
      <c r="C24" s="1">
        <v>40276</v>
      </c>
      <c r="D24" t="s">
        <v>20</v>
      </c>
      <c r="E24" s="2">
        <v>4000</v>
      </c>
      <c r="G24" s="3">
        <f t="shared" si="0"/>
        <v>24947.58</v>
      </c>
      <c r="I24" s="3">
        <f>SUM(E24)</f>
        <v>4000</v>
      </c>
    </row>
    <row r="25" spans="1:13">
      <c r="A25" t="s">
        <v>58</v>
      </c>
      <c r="B25" s="1"/>
      <c r="C25" s="1">
        <v>40283</v>
      </c>
      <c r="D25" t="s">
        <v>15</v>
      </c>
      <c r="F25" s="2">
        <v>1000</v>
      </c>
      <c r="G25" s="3">
        <f t="shared" si="0"/>
        <v>23947.58</v>
      </c>
      <c r="L25" s="3">
        <f>SUM(F25)</f>
        <v>1000</v>
      </c>
    </row>
    <row r="26" spans="1:13">
      <c r="A26" t="s">
        <v>59</v>
      </c>
      <c r="B26" s="1"/>
      <c r="C26" s="1">
        <v>40283</v>
      </c>
      <c r="D26" t="s">
        <v>16</v>
      </c>
      <c r="F26" s="2">
        <v>1000</v>
      </c>
      <c r="G26" s="3">
        <f t="shared" si="0"/>
        <v>22947.58</v>
      </c>
      <c r="L26" s="3">
        <f>SUM(F26)</f>
        <v>1000</v>
      </c>
    </row>
    <row r="27" spans="1:13">
      <c r="A27" t="s">
        <v>60</v>
      </c>
      <c r="B27" s="1"/>
      <c r="C27" s="1">
        <v>40283</v>
      </c>
      <c r="D27" t="s">
        <v>17</v>
      </c>
      <c r="F27" s="2">
        <v>1000</v>
      </c>
      <c r="G27" s="3">
        <f>SUM(G26)+E27-F27</f>
        <v>21947.58</v>
      </c>
      <c r="L27" s="3">
        <f>SUM(F27)</f>
        <v>1000</v>
      </c>
    </row>
    <row r="28" spans="1:13">
      <c r="A28" t="s">
        <v>61</v>
      </c>
      <c r="B28" s="1">
        <v>40318</v>
      </c>
      <c r="C28" s="1">
        <v>40333</v>
      </c>
      <c r="D28" t="s">
        <v>18</v>
      </c>
      <c r="F28" s="2">
        <v>3047</v>
      </c>
      <c r="G28" s="3">
        <f t="shared" si="0"/>
        <v>18900.580000000002</v>
      </c>
      <c r="J28" s="3">
        <f>SUM(F28)</f>
        <v>3047</v>
      </c>
      <c r="L28" s="3"/>
    </row>
    <row r="29" spans="1:13">
      <c r="A29" t="s">
        <v>62</v>
      </c>
      <c r="B29" s="1">
        <v>40367</v>
      </c>
      <c r="C29" s="1">
        <v>40382</v>
      </c>
      <c r="D29" t="s">
        <v>19</v>
      </c>
      <c r="F29" s="2">
        <v>1000</v>
      </c>
      <c r="G29" s="3">
        <f>SUM(G28)+E29-F29</f>
        <v>17900.580000000002</v>
      </c>
      <c r="L29" s="3">
        <f>SUM(F29)</f>
        <v>1000</v>
      </c>
    </row>
    <row r="30" spans="1:13">
      <c r="A30" t="s">
        <v>63</v>
      </c>
      <c r="B30" s="1">
        <v>40359</v>
      </c>
      <c r="C30" s="1">
        <v>40435</v>
      </c>
      <c r="D30" t="s">
        <v>29</v>
      </c>
      <c r="F30" s="2">
        <v>750</v>
      </c>
      <c r="G30" s="3">
        <f>SUM(G29)+E30-F30</f>
        <v>17150.580000000002</v>
      </c>
      <c r="J30" s="3">
        <f>SUM(F30)</f>
        <v>750</v>
      </c>
      <c r="L30" s="3"/>
    </row>
    <row r="31" spans="1:13">
      <c r="A31" t="s">
        <v>64</v>
      </c>
      <c r="B31" s="1">
        <v>40130</v>
      </c>
      <c r="C31" s="1">
        <v>40444</v>
      </c>
      <c r="D31" t="s">
        <v>65</v>
      </c>
      <c r="F31" s="2">
        <v>500</v>
      </c>
      <c r="G31" s="3">
        <f>SUM(G30)+E31-F31</f>
        <v>16650.580000000002</v>
      </c>
      <c r="J31" s="3">
        <f>SUM(F31)</f>
        <v>500</v>
      </c>
      <c r="L31" s="3"/>
    </row>
    <row r="32" spans="1:13">
      <c r="A32" t="s">
        <v>67</v>
      </c>
      <c r="B32" s="1">
        <v>40317</v>
      </c>
      <c r="C32" s="1">
        <v>40449</v>
      </c>
      <c r="D32" t="s">
        <v>68</v>
      </c>
      <c r="F32" s="2">
        <v>790</v>
      </c>
      <c r="G32" s="3">
        <f>SUM(G31)+E32-F32</f>
        <v>15860.580000000002</v>
      </c>
      <c r="J32" s="3">
        <f>SUM(F32)</f>
        <v>790</v>
      </c>
      <c r="L32" s="3"/>
    </row>
    <row r="33" spans="2:13" s="6" customFormat="1" ht="15" thickBot="1">
      <c r="B33" s="5"/>
      <c r="C33" s="5"/>
      <c r="E33" s="7"/>
      <c r="F33" s="7"/>
      <c r="G33" s="7"/>
      <c r="H33" s="6">
        <f t="shared" ref="H33:M33" si="2">SUM(H4:H31)</f>
        <v>2900</v>
      </c>
      <c r="I33" s="6">
        <f t="shared" si="2"/>
        <v>16535</v>
      </c>
      <c r="J33" s="6">
        <f t="shared" si="2"/>
        <v>5305.75</v>
      </c>
      <c r="K33" s="6">
        <f t="shared" si="2"/>
        <v>19461</v>
      </c>
      <c r="L33" s="6">
        <f t="shared" si="2"/>
        <v>4000</v>
      </c>
      <c r="M33" s="6">
        <f t="shared" si="2"/>
        <v>53</v>
      </c>
    </row>
    <row r="34" spans="2:13" ht="16" thickTop="1" thickBot="1">
      <c r="G34" s="3"/>
    </row>
    <row r="35" spans="2:13">
      <c r="C35" s="14"/>
      <c r="D35" s="15" t="s">
        <v>69</v>
      </c>
      <c r="E35" s="16"/>
      <c r="G35" s="3"/>
    </row>
    <row r="36" spans="2:13">
      <c r="C36" s="17"/>
      <c r="D36" s="18" t="s">
        <v>27</v>
      </c>
      <c r="E36" s="19">
        <f>SUM(H33)</f>
        <v>2900</v>
      </c>
      <c r="G36" s="3"/>
    </row>
    <row r="37" spans="2:13">
      <c r="C37" s="17"/>
      <c r="D37" s="18" t="s">
        <v>22</v>
      </c>
      <c r="E37" s="19">
        <f>SUM(I33)</f>
        <v>16535</v>
      </c>
      <c r="G37" s="3"/>
    </row>
    <row r="38" spans="2:13">
      <c r="B38" s="12"/>
      <c r="C38" s="20"/>
      <c r="D38" s="13" t="s">
        <v>28</v>
      </c>
      <c r="E38" s="21">
        <f>SUM(E36:E37)</f>
        <v>19435</v>
      </c>
      <c r="G38" s="3"/>
    </row>
    <row r="39" spans="2:13">
      <c r="C39" s="17"/>
      <c r="D39" s="26" t="s">
        <v>25</v>
      </c>
      <c r="E39" s="19">
        <f>SUM(J33)</f>
        <v>5305.75</v>
      </c>
    </row>
    <row r="40" spans="2:13">
      <c r="C40" s="17"/>
      <c r="D40" s="26" t="s">
        <v>23</v>
      </c>
      <c r="E40" s="19">
        <f>SUM(K33)</f>
        <v>19461</v>
      </c>
    </row>
    <row r="41" spans="2:13">
      <c r="C41" s="17"/>
      <c r="D41" s="26" t="s">
        <v>24</v>
      </c>
      <c r="E41" s="19">
        <f>SUM(L33)</f>
        <v>4000</v>
      </c>
    </row>
    <row r="42" spans="2:13">
      <c r="C42" s="17"/>
      <c r="D42" s="22" t="s">
        <v>30</v>
      </c>
      <c r="E42" s="19">
        <f>SUM(E39:E41)</f>
        <v>28766.75</v>
      </c>
    </row>
    <row r="43" spans="2:13">
      <c r="B43" s="12"/>
      <c r="C43" s="20"/>
      <c r="D43" s="13" t="s">
        <v>31</v>
      </c>
      <c r="E43" s="21">
        <f>SUM(E38)-E42</f>
        <v>-9331.75</v>
      </c>
    </row>
    <row r="44" spans="2:13">
      <c r="C44" s="17"/>
      <c r="D44" s="26" t="s">
        <v>32</v>
      </c>
      <c r="E44" s="19">
        <f>SUM(M33)</f>
        <v>53</v>
      </c>
    </row>
    <row r="45" spans="2:13" ht="15" thickBot="1">
      <c r="B45" s="4"/>
      <c r="C45" s="23"/>
      <c r="D45" s="24" t="s">
        <v>33</v>
      </c>
      <c r="E45" s="25">
        <f>SUM(E43:E44)</f>
        <v>-9278.75</v>
      </c>
    </row>
    <row r="46" spans="2:13" ht="15" thickTop="1"/>
  </sheetData>
  <pageMargins left="0.70866141732283472" right="0.70866141732283472" top="0.78740157480314965" bottom="0.78740157480314965" header="0.31496062992125984" footer="0.31496062992125984"/>
  <pageSetup paperSize="9" scale="66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1"/>
  <sheetViews>
    <sheetView topLeftCell="A27" workbookViewId="0">
      <selection sqref="A1:M1048576"/>
    </sheetView>
  </sheetViews>
  <sheetFormatPr baseColWidth="10" defaultRowHeight="14" x14ac:dyDescent="0"/>
  <cols>
    <col min="4" max="4" width="43" bestFit="1" customWidth="1"/>
    <col min="8" max="9" width="10.83203125" style="2"/>
    <col min="10" max="10" width="16.6640625" style="2" bestFit="1" customWidth="1"/>
    <col min="11" max="13" width="10.83203125" style="2"/>
  </cols>
  <sheetData>
    <row r="1" spans="1:13" ht="18">
      <c r="D1" s="27" t="s">
        <v>70</v>
      </c>
      <c r="E1" s="2"/>
      <c r="F1" s="2"/>
    </row>
    <row r="2" spans="1:13">
      <c r="E2" s="2"/>
      <c r="F2" s="2"/>
    </row>
    <row r="3" spans="1:13" s="11" customFormat="1">
      <c r="A3" s="11" t="s">
        <v>36</v>
      </c>
      <c r="B3" s="8" t="s">
        <v>0</v>
      </c>
      <c r="C3" s="8" t="s">
        <v>34</v>
      </c>
      <c r="D3" s="8" t="s">
        <v>1</v>
      </c>
      <c r="E3" s="9" t="s">
        <v>2</v>
      </c>
      <c r="F3" s="9" t="s">
        <v>3</v>
      </c>
      <c r="G3" s="8" t="s">
        <v>4</v>
      </c>
      <c r="H3" s="28" t="s">
        <v>21</v>
      </c>
      <c r="I3" s="28" t="s">
        <v>22</v>
      </c>
      <c r="J3" s="28" t="s">
        <v>25</v>
      </c>
      <c r="K3" s="28" t="s">
        <v>23</v>
      </c>
      <c r="L3" s="28" t="s">
        <v>24</v>
      </c>
      <c r="M3" s="28" t="s">
        <v>26</v>
      </c>
    </row>
    <row r="4" spans="1:13">
      <c r="A4" t="s">
        <v>37</v>
      </c>
      <c r="C4" s="1">
        <v>40451</v>
      </c>
      <c r="D4" t="s">
        <v>71</v>
      </c>
      <c r="E4" s="2">
        <v>15854.58</v>
      </c>
      <c r="F4" s="2"/>
      <c r="G4" s="3">
        <f>SUM(E4)</f>
        <v>15854.58</v>
      </c>
    </row>
    <row r="5" spans="1:13">
      <c r="A5" t="s">
        <v>38</v>
      </c>
      <c r="B5" s="1">
        <v>40800</v>
      </c>
      <c r="C5" s="1">
        <v>40829</v>
      </c>
      <c r="D5" t="s">
        <v>72</v>
      </c>
      <c r="E5" s="2"/>
      <c r="F5" s="2">
        <v>600</v>
      </c>
      <c r="G5" s="3">
        <f>SUM(G4)+E5-F5</f>
        <v>15254.58</v>
      </c>
      <c r="J5" s="2">
        <f>SUM(F5)</f>
        <v>600</v>
      </c>
    </row>
    <row r="6" spans="1:13">
      <c r="A6" t="s">
        <v>39</v>
      </c>
      <c r="C6" s="1">
        <v>40850</v>
      </c>
      <c r="D6" t="s">
        <v>75</v>
      </c>
      <c r="E6" s="2">
        <v>150</v>
      </c>
      <c r="G6" s="3">
        <f t="shared" ref="G6:G37" si="0">SUM(G5)+E6-F6</f>
        <v>15404.58</v>
      </c>
      <c r="H6" s="2">
        <v>300</v>
      </c>
    </row>
    <row r="7" spans="1:13">
      <c r="A7" t="s">
        <v>40</v>
      </c>
      <c r="C7" s="1">
        <v>40850</v>
      </c>
      <c r="D7" t="s">
        <v>74</v>
      </c>
      <c r="E7" s="2">
        <v>300</v>
      </c>
      <c r="F7" s="2"/>
      <c r="G7" s="3">
        <f t="shared" si="0"/>
        <v>15704.58</v>
      </c>
      <c r="H7" s="2">
        <f t="shared" ref="H7:H32" si="1">SUM(E7)</f>
        <v>300</v>
      </c>
    </row>
    <row r="8" spans="1:13">
      <c r="A8" t="s">
        <v>41</v>
      </c>
      <c r="C8" s="1">
        <v>40851</v>
      </c>
      <c r="D8" t="s">
        <v>76</v>
      </c>
      <c r="E8" s="2">
        <v>300</v>
      </c>
      <c r="F8" s="2"/>
      <c r="G8" s="3">
        <f t="shared" si="0"/>
        <v>16004.58</v>
      </c>
      <c r="H8" s="2">
        <f t="shared" si="1"/>
        <v>300</v>
      </c>
    </row>
    <row r="9" spans="1:13">
      <c r="A9" t="s">
        <v>42</v>
      </c>
      <c r="C9" s="1">
        <v>40851</v>
      </c>
      <c r="D9" t="s">
        <v>77</v>
      </c>
      <c r="E9" s="2">
        <v>400</v>
      </c>
      <c r="F9" s="2"/>
      <c r="G9" s="3">
        <f t="shared" si="0"/>
        <v>16404.580000000002</v>
      </c>
      <c r="H9" s="2">
        <f t="shared" si="1"/>
        <v>400</v>
      </c>
      <c r="M9" s="2">
        <f>SUM(F9)</f>
        <v>0</v>
      </c>
    </row>
    <row r="10" spans="1:13">
      <c r="A10" t="s">
        <v>43</v>
      </c>
      <c r="C10" s="1">
        <v>40852</v>
      </c>
      <c r="D10" t="s">
        <v>78</v>
      </c>
      <c r="E10" s="2">
        <v>400</v>
      </c>
      <c r="F10" s="2"/>
      <c r="G10" s="3">
        <f t="shared" si="0"/>
        <v>16804.580000000002</v>
      </c>
      <c r="H10" s="2">
        <f t="shared" si="1"/>
        <v>400</v>
      </c>
    </row>
    <row r="11" spans="1:13">
      <c r="A11" t="s">
        <v>44</v>
      </c>
      <c r="C11" s="1">
        <v>40856</v>
      </c>
      <c r="D11" t="s">
        <v>79</v>
      </c>
      <c r="E11" s="2">
        <v>300</v>
      </c>
      <c r="F11" s="2"/>
      <c r="G11" s="3">
        <f>SUM(G10)+E11-F11</f>
        <v>17104.580000000002</v>
      </c>
      <c r="H11" s="2">
        <f t="shared" si="1"/>
        <v>300</v>
      </c>
    </row>
    <row r="12" spans="1:13">
      <c r="A12" t="s">
        <v>45</v>
      </c>
      <c r="C12" s="1">
        <v>40856</v>
      </c>
      <c r="D12" t="s">
        <v>80</v>
      </c>
      <c r="E12" s="2">
        <v>300</v>
      </c>
      <c r="F12" s="2"/>
      <c r="G12" s="3">
        <f t="shared" si="0"/>
        <v>17404.580000000002</v>
      </c>
      <c r="H12" s="2">
        <f t="shared" si="1"/>
        <v>300</v>
      </c>
    </row>
    <row r="13" spans="1:13">
      <c r="A13" t="s">
        <v>46</v>
      </c>
      <c r="C13" s="1">
        <v>40856</v>
      </c>
      <c r="D13" t="s">
        <v>81</v>
      </c>
      <c r="E13" s="2">
        <v>400</v>
      </c>
      <c r="F13" s="2"/>
      <c r="G13" s="3">
        <f t="shared" si="0"/>
        <v>17804.580000000002</v>
      </c>
      <c r="H13" s="2">
        <f t="shared" si="1"/>
        <v>400</v>
      </c>
    </row>
    <row r="14" spans="1:13">
      <c r="A14" t="s">
        <v>47</v>
      </c>
      <c r="C14" s="1">
        <v>40856</v>
      </c>
      <c r="D14" t="s">
        <v>82</v>
      </c>
      <c r="E14" s="2">
        <v>400</v>
      </c>
      <c r="F14" s="2"/>
      <c r="G14" s="3">
        <f t="shared" si="0"/>
        <v>18204.580000000002</v>
      </c>
      <c r="H14" s="2">
        <f t="shared" si="1"/>
        <v>400</v>
      </c>
    </row>
    <row r="15" spans="1:13">
      <c r="A15" t="s">
        <v>48</v>
      </c>
      <c r="C15" s="1">
        <v>40856</v>
      </c>
      <c r="D15" t="s">
        <v>83</v>
      </c>
      <c r="E15" s="2">
        <v>150</v>
      </c>
      <c r="G15" s="3">
        <f t="shared" si="0"/>
        <v>18354.580000000002</v>
      </c>
      <c r="H15" s="2">
        <f t="shared" si="1"/>
        <v>150</v>
      </c>
    </row>
    <row r="16" spans="1:13">
      <c r="A16" t="s">
        <v>49</v>
      </c>
      <c r="C16" s="1">
        <v>40857</v>
      </c>
      <c r="D16" t="s">
        <v>84</v>
      </c>
      <c r="E16" s="2">
        <v>400</v>
      </c>
      <c r="F16" s="2"/>
      <c r="G16" s="3">
        <f t="shared" si="0"/>
        <v>18754.580000000002</v>
      </c>
      <c r="H16" s="2">
        <f t="shared" si="1"/>
        <v>400</v>
      </c>
    </row>
    <row r="17" spans="1:13">
      <c r="A17" t="s">
        <v>50</v>
      </c>
      <c r="B17" s="1">
        <v>40847</v>
      </c>
      <c r="C17" s="1">
        <v>40862</v>
      </c>
      <c r="D17" t="s">
        <v>73</v>
      </c>
      <c r="E17" s="2"/>
      <c r="F17" s="2">
        <v>550</v>
      </c>
      <c r="G17" s="3">
        <f t="shared" si="0"/>
        <v>18204.580000000002</v>
      </c>
      <c r="J17" s="2">
        <f>SUM(F17)</f>
        <v>550</v>
      </c>
    </row>
    <row r="18" spans="1:13">
      <c r="A18" t="s">
        <v>51</v>
      </c>
      <c r="C18" s="1">
        <v>40862</v>
      </c>
      <c r="D18" t="s">
        <v>85</v>
      </c>
      <c r="E18" s="2">
        <v>400</v>
      </c>
      <c r="F18" s="2"/>
      <c r="G18" s="3">
        <f t="shared" si="0"/>
        <v>18604.580000000002</v>
      </c>
      <c r="H18" s="2">
        <f t="shared" si="1"/>
        <v>400</v>
      </c>
    </row>
    <row r="19" spans="1:13">
      <c r="A19" t="s">
        <v>52</v>
      </c>
      <c r="B19" s="1">
        <v>40850</v>
      </c>
      <c r="C19" s="1">
        <v>40864</v>
      </c>
      <c r="D19" t="s">
        <v>86</v>
      </c>
      <c r="E19" s="2"/>
      <c r="F19" s="2">
        <v>313</v>
      </c>
      <c r="G19" s="3">
        <f t="shared" si="0"/>
        <v>18291.580000000002</v>
      </c>
      <c r="J19" s="2">
        <f>SUM(F19)</f>
        <v>313</v>
      </c>
    </row>
    <row r="20" spans="1:13">
      <c r="A20" t="s">
        <v>53</v>
      </c>
      <c r="C20" s="1">
        <v>40864</v>
      </c>
      <c r="D20" t="s">
        <v>87</v>
      </c>
      <c r="E20" s="2">
        <v>400</v>
      </c>
      <c r="F20" s="2"/>
      <c r="G20" s="3">
        <f t="shared" si="0"/>
        <v>18691.580000000002</v>
      </c>
      <c r="H20" s="2">
        <f t="shared" si="1"/>
        <v>400</v>
      </c>
    </row>
    <row r="21" spans="1:13">
      <c r="A21" t="s">
        <v>54</v>
      </c>
      <c r="C21" s="1">
        <v>40872</v>
      </c>
      <c r="D21" t="s">
        <v>88</v>
      </c>
      <c r="E21" s="2">
        <v>300</v>
      </c>
      <c r="F21" s="2"/>
      <c r="G21" s="3">
        <f t="shared" si="0"/>
        <v>18991.580000000002</v>
      </c>
      <c r="H21" s="2">
        <f t="shared" si="1"/>
        <v>300</v>
      </c>
    </row>
    <row r="22" spans="1:13">
      <c r="A22" t="s">
        <v>55</v>
      </c>
      <c r="C22" s="1">
        <v>40883</v>
      </c>
      <c r="D22" t="s">
        <v>89</v>
      </c>
      <c r="E22" s="2">
        <v>300</v>
      </c>
      <c r="F22" s="2"/>
      <c r="G22" s="3">
        <f t="shared" si="0"/>
        <v>19291.580000000002</v>
      </c>
      <c r="H22" s="2">
        <f t="shared" si="1"/>
        <v>300</v>
      </c>
    </row>
    <row r="23" spans="1:13">
      <c r="A23" t="s">
        <v>56</v>
      </c>
      <c r="C23" s="1">
        <v>40884</v>
      </c>
      <c r="D23" t="s">
        <v>90</v>
      </c>
      <c r="E23" s="2">
        <v>1745</v>
      </c>
      <c r="F23" s="2"/>
      <c r="G23" s="3">
        <f t="shared" si="0"/>
        <v>21036.58</v>
      </c>
      <c r="I23" s="2">
        <f>SUM(E23)</f>
        <v>1745</v>
      </c>
    </row>
    <row r="24" spans="1:13">
      <c r="A24" t="s">
        <v>57</v>
      </c>
      <c r="C24" s="1">
        <v>40908</v>
      </c>
      <c r="D24" t="s">
        <v>91</v>
      </c>
      <c r="E24" s="2">
        <v>20.18</v>
      </c>
      <c r="F24" s="2"/>
      <c r="G24" s="3">
        <f t="shared" si="0"/>
        <v>21056.760000000002</v>
      </c>
      <c r="M24" s="2">
        <f>SUM(E24)</f>
        <v>20.18</v>
      </c>
    </row>
    <row r="25" spans="1:13">
      <c r="A25" t="s">
        <v>58</v>
      </c>
      <c r="C25" s="1">
        <v>40549</v>
      </c>
      <c r="D25" t="s">
        <v>92</v>
      </c>
      <c r="E25" s="2">
        <v>300</v>
      </c>
      <c r="F25" s="2"/>
      <c r="G25" s="3">
        <f t="shared" si="0"/>
        <v>21356.760000000002</v>
      </c>
      <c r="H25" s="2">
        <f t="shared" si="1"/>
        <v>300</v>
      </c>
    </row>
    <row r="26" spans="1:13">
      <c r="A26" t="s">
        <v>59</v>
      </c>
      <c r="C26" s="1">
        <v>40557</v>
      </c>
      <c r="D26" t="s">
        <v>93</v>
      </c>
      <c r="E26" s="2">
        <v>150</v>
      </c>
      <c r="F26" s="2"/>
      <c r="G26" s="3">
        <f t="shared" si="0"/>
        <v>21506.760000000002</v>
      </c>
      <c r="H26" s="2">
        <f t="shared" si="1"/>
        <v>150</v>
      </c>
    </row>
    <row r="27" spans="1:13">
      <c r="A27" t="s">
        <v>60</v>
      </c>
      <c r="C27" s="1">
        <v>40564</v>
      </c>
      <c r="D27" t="s">
        <v>94</v>
      </c>
      <c r="E27" s="2">
        <v>300</v>
      </c>
      <c r="F27" s="2"/>
      <c r="G27" s="3">
        <f t="shared" si="0"/>
        <v>21806.760000000002</v>
      </c>
      <c r="H27" s="2">
        <f t="shared" si="1"/>
        <v>300</v>
      </c>
    </row>
    <row r="28" spans="1:13">
      <c r="B28" s="1">
        <v>40626</v>
      </c>
      <c r="C28" s="1">
        <v>40631</v>
      </c>
      <c r="D28" t="s">
        <v>95</v>
      </c>
      <c r="E28" s="2"/>
      <c r="F28" s="2">
        <v>286.25</v>
      </c>
      <c r="G28" s="3">
        <f t="shared" si="0"/>
        <v>21520.510000000002</v>
      </c>
      <c r="J28" s="2">
        <f>SUM(F28)</f>
        <v>286.25</v>
      </c>
    </row>
    <row r="29" spans="1:13">
      <c r="C29" s="1">
        <v>40637</v>
      </c>
      <c r="D29" t="s">
        <v>96</v>
      </c>
      <c r="E29" s="2">
        <v>400</v>
      </c>
      <c r="F29" s="2"/>
      <c r="G29" s="3">
        <f t="shared" si="0"/>
        <v>21920.510000000002</v>
      </c>
      <c r="H29" s="2">
        <f t="shared" si="1"/>
        <v>400</v>
      </c>
    </row>
    <row r="30" spans="1:13">
      <c r="C30" s="1">
        <v>40641</v>
      </c>
      <c r="D30" t="s">
        <v>97</v>
      </c>
      <c r="E30" s="2">
        <v>400</v>
      </c>
      <c r="F30" s="2"/>
      <c r="G30" s="3">
        <f t="shared" si="0"/>
        <v>22320.510000000002</v>
      </c>
      <c r="H30" s="2">
        <f t="shared" si="1"/>
        <v>400</v>
      </c>
    </row>
    <row r="31" spans="1:13">
      <c r="B31" s="1">
        <v>40681</v>
      </c>
      <c r="C31" s="1">
        <v>40683</v>
      </c>
      <c r="D31" t="s">
        <v>98</v>
      </c>
      <c r="E31" s="2"/>
      <c r="F31" s="2">
        <v>1009</v>
      </c>
      <c r="G31" s="3">
        <f t="shared" si="0"/>
        <v>21311.510000000002</v>
      </c>
      <c r="J31" s="2">
        <f>SUM(F31)</f>
        <v>1009</v>
      </c>
    </row>
    <row r="32" spans="1:13">
      <c r="C32" s="1">
        <v>40686</v>
      </c>
      <c r="D32" t="s">
        <v>99</v>
      </c>
      <c r="E32" s="2">
        <v>300</v>
      </c>
      <c r="F32" s="2"/>
      <c r="G32" s="3">
        <f t="shared" si="0"/>
        <v>21611.510000000002</v>
      </c>
      <c r="H32" s="2">
        <f t="shared" si="1"/>
        <v>300</v>
      </c>
    </row>
    <row r="33" spans="1:13">
      <c r="A33" t="s">
        <v>61</v>
      </c>
      <c r="B33" s="1">
        <v>40717</v>
      </c>
      <c r="C33" s="1">
        <v>40779</v>
      </c>
      <c r="D33" t="s">
        <v>101</v>
      </c>
      <c r="F33">
        <v>750</v>
      </c>
      <c r="G33" s="3">
        <f t="shared" si="0"/>
        <v>20861.510000000002</v>
      </c>
      <c r="J33" s="2">
        <v>750</v>
      </c>
    </row>
    <row r="34" spans="1:13">
      <c r="A34" t="s">
        <v>62</v>
      </c>
      <c r="G34" s="3">
        <f t="shared" si="0"/>
        <v>20861.510000000002</v>
      </c>
    </row>
    <row r="35" spans="1:13">
      <c r="A35" t="s">
        <v>63</v>
      </c>
      <c r="G35" s="3">
        <f t="shared" si="0"/>
        <v>20861.510000000002</v>
      </c>
    </row>
    <row r="36" spans="1:13">
      <c r="A36" t="s">
        <v>64</v>
      </c>
      <c r="G36" s="3">
        <f t="shared" si="0"/>
        <v>20861.510000000002</v>
      </c>
    </row>
    <row r="37" spans="1:13">
      <c r="A37" t="s">
        <v>67</v>
      </c>
      <c r="G37" s="3">
        <f t="shared" si="0"/>
        <v>20861.510000000002</v>
      </c>
      <c r="J37" s="2">
        <f>SUM(F32)</f>
        <v>0</v>
      </c>
    </row>
    <row r="38" spans="1:13" s="6" customFormat="1" ht="15" thickBot="1">
      <c r="B38" s="5">
        <v>40786</v>
      </c>
      <c r="C38" s="5"/>
      <c r="D38" s="6" t="s">
        <v>102</v>
      </c>
      <c r="E38" s="7"/>
      <c r="F38" s="7"/>
      <c r="G38" s="7">
        <f>SUM(G37)</f>
        <v>20861.510000000002</v>
      </c>
      <c r="H38" s="7">
        <f t="shared" ref="H38:M38" si="2">SUM(H4:H36)</f>
        <v>6900</v>
      </c>
      <c r="I38" s="7">
        <f t="shared" si="2"/>
        <v>1745</v>
      </c>
      <c r="J38" s="7">
        <f t="shared" si="2"/>
        <v>3508.25</v>
      </c>
      <c r="K38" s="7">
        <f t="shared" si="2"/>
        <v>0</v>
      </c>
      <c r="L38" s="7">
        <f t="shared" si="2"/>
        <v>0</v>
      </c>
      <c r="M38" s="7">
        <f t="shared" si="2"/>
        <v>20.18</v>
      </c>
    </row>
    <row r="39" spans="1:13" ht="16" thickTop="1" thickBot="1">
      <c r="E39" s="2"/>
      <c r="F39" s="2"/>
      <c r="G39" s="3"/>
    </row>
    <row r="40" spans="1:13">
      <c r="C40" s="14"/>
      <c r="D40" s="15" t="s">
        <v>100</v>
      </c>
      <c r="E40" s="16"/>
      <c r="F40" s="2"/>
      <c r="G40" s="3"/>
    </row>
    <row r="41" spans="1:13">
      <c r="C41" s="17"/>
      <c r="D41" s="18" t="s">
        <v>27</v>
      </c>
      <c r="E41" s="19">
        <f>SUM(H38)</f>
        <v>6900</v>
      </c>
      <c r="F41" s="2"/>
      <c r="G41" s="3"/>
    </row>
    <row r="42" spans="1:13">
      <c r="C42" s="17"/>
      <c r="D42" s="18" t="s">
        <v>22</v>
      </c>
      <c r="E42" s="19">
        <f>SUM(I38)</f>
        <v>1745</v>
      </c>
      <c r="F42" s="2"/>
      <c r="G42" s="3"/>
    </row>
    <row r="43" spans="1:13">
      <c r="B43" s="12"/>
      <c r="C43" s="20"/>
      <c r="D43" s="13" t="s">
        <v>28</v>
      </c>
      <c r="E43" s="21">
        <f>SUM(E41:E42)</f>
        <v>8645</v>
      </c>
      <c r="F43" s="2"/>
      <c r="G43" s="3"/>
    </row>
    <row r="44" spans="1:13">
      <c r="C44" s="17"/>
      <c r="D44" s="26" t="s">
        <v>25</v>
      </c>
      <c r="E44" s="19">
        <f>SUM(J38)</f>
        <v>3508.25</v>
      </c>
      <c r="F44" s="2"/>
    </row>
    <row r="45" spans="1:13">
      <c r="C45" s="17"/>
      <c r="D45" s="26" t="s">
        <v>23</v>
      </c>
      <c r="E45" s="19">
        <f>SUM(K38)</f>
        <v>0</v>
      </c>
      <c r="F45" s="2"/>
    </row>
    <row r="46" spans="1:13">
      <c r="C46" s="17"/>
      <c r="D46" s="26" t="s">
        <v>24</v>
      </c>
      <c r="E46" s="19">
        <f>SUM(L38)</f>
        <v>0</v>
      </c>
      <c r="F46" s="2"/>
    </row>
    <row r="47" spans="1:13">
      <c r="C47" s="17"/>
      <c r="D47" s="22" t="s">
        <v>30</v>
      </c>
      <c r="E47" s="19">
        <f>SUM(E44:E46)</f>
        <v>3508.25</v>
      </c>
      <c r="F47" s="2"/>
    </row>
    <row r="48" spans="1:13">
      <c r="B48" s="12"/>
      <c r="C48" s="20"/>
      <c r="D48" s="13" t="s">
        <v>31</v>
      </c>
      <c r="E48" s="21">
        <f>SUM(E43)-E47</f>
        <v>5136.75</v>
      </c>
      <c r="F48" s="2"/>
    </row>
    <row r="49" spans="2:6">
      <c r="C49" s="17"/>
      <c r="D49" s="26" t="s">
        <v>32</v>
      </c>
      <c r="E49" s="19">
        <f>SUM(M38)</f>
        <v>20.18</v>
      </c>
      <c r="F49" s="2"/>
    </row>
    <row r="50" spans="2:6" ht="15" thickBot="1">
      <c r="B50" s="4"/>
      <c r="C50" s="23"/>
      <c r="D50" s="24" t="s">
        <v>33</v>
      </c>
      <c r="E50" s="25">
        <f>SUM(E48:E49)</f>
        <v>5156.93</v>
      </c>
      <c r="F50" s="2"/>
    </row>
    <row r="51" spans="2:6" ht="15" thickTop="1">
      <c r="E51" s="2"/>
      <c r="F51" s="2"/>
    </row>
  </sheetData>
  <phoneticPr fontId="6" type="noConversion"/>
  <pageMargins left="0.70000000000000007" right="0.70000000000000007" top="0.79000000000000015" bottom="0.79000000000000015" header="0.30000000000000004" footer="0.30000000000000004"/>
  <pageSetup paperSize="9" scale="6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3"/>
  <sheetViews>
    <sheetView topLeftCell="B20" workbookViewId="0">
      <selection activeCell="F49" sqref="F49"/>
    </sheetView>
  </sheetViews>
  <sheetFormatPr baseColWidth="10" defaultRowHeight="14" x14ac:dyDescent="0"/>
  <cols>
    <col min="1" max="1" width="7.83203125" bestFit="1" customWidth="1"/>
    <col min="2" max="2" width="7.33203125" bestFit="1" customWidth="1"/>
    <col min="3" max="3" width="36.5" customWidth="1"/>
    <col min="4" max="4" width="8.5" bestFit="1" customWidth="1"/>
    <col min="5" max="5" width="3.33203125" bestFit="1" customWidth="1"/>
    <col min="6" max="6" width="11.5" customWidth="1"/>
    <col min="7" max="7" width="9.5" bestFit="1" customWidth="1"/>
    <col min="8" max="8" width="8.5" bestFit="1" customWidth="1"/>
    <col min="9" max="9" width="9.5" bestFit="1" customWidth="1"/>
    <col min="10" max="10" width="12.6640625" style="2" bestFit="1" customWidth="1"/>
    <col min="11" max="11" width="14" style="2" bestFit="1" customWidth="1"/>
    <col min="12" max="12" width="16.6640625" style="2" bestFit="1" customWidth="1"/>
    <col min="13" max="13" width="9.33203125" style="2" bestFit="1" customWidth="1"/>
    <col min="14" max="14" width="10.83203125" style="2"/>
    <col min="15" max="15" width="6.6640625" style="2" bestFit="1" customWidth="1"/>
  </cols>
  <sheetData>
    <row r="1" spans="1:15" ht="20">
      <c r="C1" s="37" t="s">
        <v>124</v>
      </c>
      <c r="D1" s="27"/>
      <c r="E1" s="27"/>
      <c r="F1" s="27"/>
      <c r="G1" s="2"/>
      <c r="H1" s="2"/>
    </row>
    <row r="2" spans="1:15">
      <c r="A2" s="35"/>
      <c r="B2" s="35"/>
      <c r="C2" s="35"/>
      <c r="D2" s="29" t="s">
        <v>125</v>
      </c>
      <c r="E2" s="29"/>
      <c r="F2" s="29"/>
      <c r="G2" s="31" t="s">
        <v>126</v>
      </c>
      <c r="H2" s="31"/>
      <c r="I2" s="32"/>
      <c r="J2" s="42"/>
      <c r="K2" s="42"/>
      <c r="L2" s="42"/>
      <c r="M2" s="42"/>
      <c r="N2" s="42"/>
      <c r="O2" s="42"/>
    </row>
    <row r="3" spans="1:15">
      <c r="A3" s="36" t="s">
        <v>36</v>
      </c>
      <c r="B3" s="36" t="s">
        <v>0</v>
      </c>
      <c r="C3" s="36" t="s">
        <v>1</v>
      </c>
      <c r="D3" s="30" t="s">
        <v>109</v>
      </c>
      <c r="E3" s="30" t="s">
        <v>110</v>
      </c>
      <c r="F3" s="30" t="s">
        <v>4</v>
      </c>
      <c r="G3" s="33" t="s">
        <v>2</v>
      </c>
      <c r="H3" s="33" t="s">
        <v>3</v>
      </c>
      <c r="I3" s="34" t="s">
        <v>4</v>
      </c>
      <c r="J3" s="43" t="s">
        <v>21</v>
      </c>
      <c r="K3" s="43" t="s">
        <v>22</v>
      </c>
      <c r="L3" s="43" t="s">
        <v>25</v>
      </c>
      <c r="M3" s="43" t="s">
        <v>23</v>
      </c>
      <c r="N3" s="43" t="s">
        <v>24</v>
      </c>
      <c r="O3" s="43" t="s">
        <v>26</v>
      </c>
    </row>
    <row r="4" spans="1:15">
      <c r="A4" s="45" t="s">
        <v>37</v>
      </c>
      <c r="B4" s="1">
        <v>41152</v>
      </c>
      <c r="C4" t="s">
        <v>71</v>
      </c>
      <c r="D4" s="46">
        <v>1201.28</v>
      </c>
      <c r="E4" s="38"/>
      <c r="F4" s="38">
        <f>SUM(D4)</f>
        <v>1201.28</v>
      </c>
      <c r="G4" s="39">
        <f>SUM('2011'!G38)</f>
        <v>20861.510000000002</v>
      </c>
      <c r="H4" s="39"/>
      <c r="I4" s="40">
        <f>SUM(G4)</f>
        <v>20861.510000000002</v>
      </c>
      <c r="J4" s="44"/>
      <c r="K4" s="44"/>
      <c r="L4" s="44"/>
      <c r="M4" s="44"/>
      <c r="N4" s="44"/>
      <c r="O4" s="44"/>
    </row>
    <row r="5" spans="1:15">
      <c r="A5" s="45" t="s">
        <v>38</v>
      </c>
      <c r="B5" s="1">
        <v>41171</v>
      </c>
      <c r="C5" t="s">
        <v>105</v>
      </c>
      <c r="D5" s="46"/>
      <c r="E5" s="38"/>
      <c r="F5" s="38">
        <f>F4+D5-E5</f>
        <v>1201.28</v>
      </c>
      <c r="G5" s="39"/>
      <c r="H5" s="39">
        <v>125</v>
      </c>
      <c r="I5" s="40">
        <f>I4+G5-H5</f>
        <v>20736.510000000002</v>
      </c>
      <c r="J5" s="44"/>
      <c r="K5" s="44"/>
      <c r="L5" s="44">
        <f>SUM(H5)</f>
        <v>125</v>
      </c>
      <c r="M5" s="44"/>
      <c r="N5" s="44"/>
      <c r="O5" s="44"/>
    </row>
    <row r="6" spans="1:15">
      <c r="A6" s="45" t="s">
        <v>39</v>
      </c>
      <c r="B6" s="1">
        <v>41172</v>
      </c>
      <c r="C6" t="s">
        <v>113</v>
      </c>
      <c r="D6" s="46">
        <v>150</v>
      </c>
      <c r="E6" s="38"/>
      <c r="F6" s="38">
        <f t="shared" ref="F6:F49" si="0">F5+D6-E6</f>
        <v>1351.28</v>
      </c>
      <c r="G6" s="39"/>
      <c r="H6" s="39"/>
      <c r="I6" s="40"/>
      <c r="J6" s="44">
        <f t="shared" ref="J6:J11" si="1">SUM(D6)</f>
        <v>150</v>
      </c>
      <c r="K6" s="44"/>
      <c r="L6" s="44"/>
      <c r="M6" s="44"/>
      <c r="N6" s="44"/>
      <c r="O6" s="44"/>
    </row>
    <row r="7" spans="1:15">
      <c r="A7" s="45" t="s">
        <v>40</v>
      </c>
      <c r="B7" s="1">
        <v>41172</v>
      </c>
      <c r="C7" t="s">
        <v>121</v>
      </c>
      <c r="D7" s="46">
        <v>850</v>
      </c>
      <c r="E7" s="38"/>
      <c r="F7" s="38">
        <f t="shared" si="0"/>
        <v>2201.2799999999997</v>
      </c>
      <c r="G7" s="39"/>
      <c r="H7" s="39"/>
      <c r="I7" s="40"/>
      <c r="J7" s="44">
        <f t="shared" si="1"/>
        <v>850</v>
      </c>
      <c r="K7" s="44"/>
      <c r="L7" s="44"/>
      <c r="M7" s="44"/>
      <c r="N7" s="44"/>
      <c r="O7" s="44"/>
    </row>
    <row r="8" spans="1:15">
      <c r="A8" s="45" t="s">
        <v>41</v>
      </c>
      <c r="B8" s="1">
        <v>41174</v>
      </c>
      <c r="C8" t="s">
        <v>122</v>
      </c>
      <c r="D8" s="46">
        <v>1250</v>
      </c>
      <c r="E8" s="38"/>
      <c r="F8" s="38">
        <f t="shared" si="0"/>
        <v>3451.2799999999997</v>
      </c>
      <c r="G8" s="39"/>
      <c r="H8" s="39"/>
      <c r="I8" s="40"/>
      <c r="J8" s="44">
        <f t="shared" si="1"/>
        <v>1250</v>
      </c>
      <c r="K8" s="44"/>
      <c r="L8" s="44"/>
      <c r="M8" s="44"/>
      <c r="N8" s="44"/>
      <c r="O8" s="44"/>
    </row>
    <row r="9" spans="1:15">
      <c r="A9" s="45" t="s">
        <v>42</v>
      </c>
      <c r="B9" s="1">
        <v>41178</v>
      </c>
      <c r="C9" t="s">
        <v>111</v>
      </c>
      <c r="D9" s="46">
        <v>400</v>
      </c>
      <c r="E9" s="38"/>
      <c r="F9" s="38">
        <f t="shared" si="0"/>
        <v>3851.2799999999997</v>
      </c>
      <c r="G9" s="39"/>
      <c r="H9" s="39"/>
      <c r="I9" s="40"/>
      <c r="J9" s="44">
        <f t="shared" si="1"/>
        <v>400</v>
      </c>
      <c r="K9" s="44"/>
      <c r="L9" s="44"/>
      <c r="M9" s="44"/>
      <c r="N9" s="44"/>
      <c r="O9" s="44"/>
    </row>
    <row r="10" spans="1:15">
      <c r="A10" s="45" t="s">
        <v>43</v>
      </c>
      <c r="B10" s="1">
        <v>41185</v>
      </c>
      <c r="C10" t="s">
        <v>121</v>
      </c>
      <c r="D10" s="46">
        <v>850</v>
      </c>
      <c r="E10" s="38"/>
      <c r="F10" s="38">
        <f t="shared" si="0"/>
        <v>4701.28</v>
      </c>
      <c r="G10" s="39"/>
      <c r="H10" s="39"/>
      <c r="I10" s="40"/>
      <c r="J10" s="44">
        <f t="shared" si="1"/>
        <v>850</v>
      </c>
      <c r="K10" s="44"/>
      <c r="L10" s="44"/>
      <c r="M10" s="44"/>
      <c r="N10" s="44"/>
      <c r="O10" s="44"/>
    </row>
    <row r="11" spans="1:15">
      <c r="A11" s="45" t="s">
        <v>44</v>
      </c>
      <c r="B11" s="1">
        <v>41185</v>
      </c>
      <c r="C11" t="s">
        <v>113</v>
      </c>
      <c r="D11" s="46">
        <v>300</v>
      </c>
      <c r="E11" s="38"/>
      <c r="F11" s="38">
        <f t="shared" si="0"/>
        <v>5001.28</v>
      </c>
      <c r="G11" s="39"/>
      <c r="H11" s="39"/>
      <c r="I11" s="40"/>
      <c r="J11" s="44">
        <f t="shared" si="1"/>
        <v>300</v>
      </c>
      <c r="K11" s="44"/>
      <c r="L11" s="44"/>
      <c r="M11" s="44"/>
      <c r="N11" s="44"/>
      <c r="O11" s="44"/>
    </row>
    <row r="12" spans="1:15">
      <c r="A12" s="45" t="s">
        <v>45</v>
      </c>
      <c r="B12" s="1">
        <v>41185</v>
      </c>
      <c r="C12" t="s">
        <v>103</v>
      </c>
      <c r="D12" s="46"/>
      <c r="E12" s="38"/>
      <c r="F12" s="38">
        <f t="shared" si="0"/>
        <v>5001.28</v>
      </c>
      <c r="G12" s="39">
        <v>5000</v>
      </c>
      <c r="H12" s="39"/>
      <c r="I12" s="40">
        <f>I5+G12-H12</f>
        <v>25736.510000000002</v>
      </c>
      <c r="J12" s="44"/>
      <c r="K12" s="44">
        <f>SUM(G12)</f>
        <v>5000</v>
      </c>
      <c r="L12" s="44"/>
      <c r="M12" s="44"/>
      <c r="N12" s="44"/>
      <c r="O12" s="44"/>
    </row>
    <row r="13" spans="1:15">
      <c r="A13" s="45" t="s">
        <v>46</v>
      </c>
      <c r="B13" s="1">
        <v>41186</v>
      </c>
      <c r="C13" t="s">
        <v>104</v>
      </c>
      <c r="D13" s="46"/>
      <c r="E13" s="38"/>
      <c r="F13" s="38">
        <f t="shared" si="0"/>
        <v>5001.28</v>
      </c>
      <c r="G13" s="39"/>
      <c r="H13" s="41">
        <v>600</v>
      </c>
      <c r="I13" s="40">
        <f t="shared" ref="I13:I49" si="2">I12+G13-H13</f>
        <v>25136.510000000002</v>
      </c>
      <c r="J13" s="44"/>
      <c r="K13" s="44"/>
      <c r="L13" s="44">
        <v>600</v>
      </c>
      <c r="M13" s="44"/>
      <c r="N13" s="44"/>
      <c r="O13" s="44"/>
    </row>
    <row r="14" spans="1:15">
      <c r="A14" s="45" t="s">
        <v>47</v>
      </c>
      <c r="B14" s="1">
        <v>41189</v>
      </c>
      <c r="C14" t="s">
        <v>116</v>
      </c>
      <c r="D14" s="46">
        <v>400</v>
      </c>
      <c r="E14" s="38"/>
      <c r="F14" s="38">
        <f t="shared" si="0"/>
        <v>5401.28</v>
      </c>
      <c r="G14" s="39"/>
      <c r="H14" s="41"/>
      <c r="I14" s="40"/>
      <c r="J14" s="44">
        <f t="shared" ref="J14:J19" si="3">SUM(D14)</f>
        <v>400</v>
      </c>
      <c r="K14" s="44"/>
      <c r="L14" s="44"/>
      <c r="M14" s="44"/>
      <c r="N14" s="44"/>
      <c r="O14" s="44"/>
    </row>
    <row r="15" spans="1:15">
      <c r="A15" s="45" t="s">
        <v>48</v>
      </c>
      <c r="B15" s="1">
        <v>41192</v>
      </c>
      <c r="C15" t="s">
        <v>113</v>
      </c>
      <c r="D15" s="46">
        <v>300</v>
      </c>
      <c r="E15" s="38"/>
      <c r="F15" s="38">
        <f t="shared" si="0"/>
        <v>5701.28</v>
      </c>
      <c r="G15" s="39"/>
      <c r="H15" s="41"/>
      <c r="I15" s="40"/>
      <c r="J15" s="44">
        <f t="shared" si="3"/>
        <v>300</v>
      </c>
      <c r="K15" s="44"/>
      <c r="L15" s="44"/>
      <c r="M15" s="44"/>
      <c r="N15" s="44"/>
      <c r="O15" s="44"/>
    </row>
    <row r="16" spans="1:15">
      <c r="A16" s="45" t="s">
        <v>49</v>
      </c>
      <c r="B16" s="1">
        <v>41192</v>
      </c>
      <c r="D16" s="46">
        <v>400</v>
      </c>
      <c r="E16" s="38"/>
      <c r="F16" s="38">
        <f t="shared" si="0"/>
        <v>6101.28</v>
      </c>
      <c r="G16" s="39"/>
      <c r="H16" s="41"/>
      <c r="I16" s="40"/>
      <c r="J16" s="44">
        <f t="shared" si="3"/>
        <v>400</v>
      </c>
      <c r="K16" s="44"/>
      <c r="L16" s="44"/>
      <c r="M16" s="44"/>
      <c r="N16" s="44"/>
      <c r="O16" s="44"/>
    </row>
    <row r="17" spans="1:15">
      <c r="A17" s="45" t="s">
        <v>50</v>
      </c>
      <c r="B17" s="1">
        <v>41194</v>
      </c>
      <c r="C17" t="s">
        <v>121</v>
      </c>
      <c r="D17" s="46">
        <v>850</v>
      </c>
      <c r="E17" s="38"/>
      <c r="F17" s="38">
        <f t="shared" si="0"/>
        <v>6951.28</v>
      </c>
      <c r="G17" s="39"/>
      <c r="H17" s="41"/>
      <c r="I17" s="40"/>
      <c r="J17" s="44">
        <f t="shared" si="3"/>
        <v>850</v>
      </c>
      <c r="K17" s="44"/>
      <c r="L17" s="44"/>
      <c r="M17" s="44"/>
      <c r="N17" s="44"/>
      <c r="O17" s="44"/>
    </row>
    <row r="18" spans="1:15">
      <c r="A18" s="45" t="s">
        <v>51</v>
      </c>
      <c r="B18" s="1">
        <v>41194</v>
      </c>
      <c r="C18" t="s">
        <v>113</v>
      </c>
      <c r="D18" s="46">
        <v>150</v>
      </c>
      <c r="E18" s="38"/>
      <c r="F18" s="38">
        <f t="shared" si="0"/>
        <v>7101.28</v>
      </c>
      <c r="G18" s="39"/>
      <c r="H18" s="41"/>
      <c r="I18" s="40"/>
      <c r="J18" s="44">
        <f t="shared" si="3"/>
        <v>150</v>
      </c>
      <c r="K18" s="44"/>
      <c r="L18" s="44"/>
      <c r="M18" s="44"/>
      <c r="N18" s="44"/>
      <c r="O18" s="44"/>
    </row>
    <row r="19" spans="1:15">
      <c r="A19" s="45" t="s">
        <v>52</v>
      </c>
      <c r="B19" s="1">
        <v>41194</v>
      </c>
      <c r="C19" t="s">
        <v>123</v>
      </c>
      <c r="D19" s="46">
        <v>1000</v>
      </c>
      <c r="E19" s="38"/>
      <c r="F19" s="38">
        <f t="shared" si="0"/>
        <v>8101.28</v>
      </c>
      <c r="G19" s="39"/>
      <c r="H19" s="41"/>
      <c r="I19" s="40"/>
      <c r="J19" s="44">
        <f t="shared" si="3"/>
        <v>1000</v>
      </c>
      <c r="K19" s="44"/>
      <c r="L19" s="44"/>
      <c r="M19" s="44"/>
      <c r="N19" s="44"/>
      <c r="O19" s="44"/>
    </row>
    <row r="20" spans="1:15">
      <c r="A20" s="45" t="s">
        <v>53</v>
      </c>
      <c r="B20" s="1">
        <v>41194</v>
      </c>
      <c r="C20" t="s">
        <v>106</v>
      </c>
      <c r="D20" s="46"/>
      <c r="E20" s="38"/>
      <c r="F20" s="38">
        <f t="shared" si="0"/>
        <v>8101.28</v>
      </c>
      <c r="G20" s="41"/>
      <c r="H20" s="41">
        <v>3588</v>
      </c>
      <c r="I20" s="40">
        <f>I13+G20-H20</f>
        <v>21548.510000000002</v>
      </c>
      <c r="J20" s="44"/>
      <c r="K20" s="44"/>
      <c r="L20" s="44"/>
      <c r="M20" s="44"/>
      <c r="N20" s="44">
        <f>SUM(H20)</f>
        <v>3588</v>
      </c>
      <c r="O20" s="44"/>
    </row>
    <row r="21" spans="1:15">
      <c r="A21" s="45" t="s">
        <v>54</v>
      </c>
      <c r="B21" s="1">
        <v>41194</v>
      </c>
      <c r="C21" t="s">
        <v>108</v>
      </c>
      <c r="D21" s="46"/>
      <c r="E21" s="38"/>
      <c r="F21" s="38">
        <f t="shared" si="0"/>
        <v>8101.28</v>
      </c>
      <c r="G21" s="39"/>
      <c r="H21" s="39">
        <v>4112</v>
      </c>
      <c r="I21" s="40">
        <f t="shared" si="2"/>
        <v>17436.510000000002</v>
      </c>
      <c r="J21" s="44"/>
      <c r="K21" s="44"/>
      <c r="L21" s="44"/>
      <c r="M21" s="44">
        <f>SUM(H21)</f>
        <v>4112</v>
      </c>
      <c r="N21" s="44"/>
      <c r="O21" s="44"/>
    </row>
    <row r="22" spans="1:15">
      <c r="A22" s="45" t="s">
        <v>55</v>
      </c>
      <c r="B22" s="1">
        <v>41195</v>
      </c>
      <c r="C22" t="s">
        <v>107</v>
      </c>
      <c r="D22" s="46"/>
      <c r="E22" s="38"/>
      <c r="F22" s="38">
        <f t="shared" si="0"/>
        <v>8101.28</v>
      </c>
      <c r="G22" s="39"/>
      <c r="H22" s="39">
        <v>1500</v>
      </c>
      <c r="I22" s="40">
        <f t="shared" si="2"/>
        <v>15936.510000000002</v>
      </c>
      <c r="J22" s="44"/>
      <c r="K22" s="44"/>
      <c r="L22" s="44"/>
      <c r="M22" s="44"/>
      <c r="N22" s="44">
        <f>SUM(H22)</f>
        <v>1500</v>
      </c>
      <c r="O22" s="44"/>
    </row>
    <row r="23" spans="1:15">
      <c r="A23" s="45" t="s">
        <v>56</v>
      </c>
      <c r="B23" s="1">
        <v>41199</v>
      </c>
      <c r="C23" t="s">
        <v>113</v>
      </c>
      <c r="D23" s="46">
        <v>400</v>
      </c>
      <c r="E23" s="38"/>
      <c r="F23" s="38">
        <f t="shared" si="0"/>
        <v>8501.2799999999988</v>
      </c>
      <c r="G23" s="39"/>
      <c r="H23" s="39"/>
      <c r="I23" s="40"/>
      <c r="J23" s="44">
        <f>SUM(D23)</f>
        <v>400</v>
      </c>
      <c r="K23" s="44"/>
      <c r="L23" s="44"/>
      <c r="M23" s="44"/>
      <c r="N23" s="44"/>
      <c r="O23" s="44"/>
    </row>
    <row r="24" spans="1:15">
      <c r="A24" s="45" t="s">
        <v>57</v>
      </c>
      <c r="B24" s="1">
        <v>41199</v>
      </c>
      <c r="C24" t="s">
        <v>113</v>
      </c>
      <c r="D24" s="46">
        <v>400</v>
      </c>
      <c r="E24" s="38"/>
      <c r="F24" s="38">
        <f t="shared" si="0"/>
        <v>8901.2799999999988</v>
      </c>
      <c r="G24" s="39"/>
      <c r="H24" s="39"/>
      <c r="I24" s="40"/>
      <c r="J24" s="44">
        <f>SUM(D24)</f>
        <v>400</v>
      </c>
      <c r="K24" s="44"/>
      <c r="L24" s="44"/>
      <c r="M24" s="44"/>
      <c r="N24" s="44"/>
      <c r="O24" s="44"/>
    </row>
    <row r="25" spans="1:15">
      <c r="A25" s="45" t="s">
        <v>58</v>
      </c>
      <c r="B25" s="1">
        <v>41202</v>
      </c>
      <c r="C25" t="s">
        <v>111</v>
      </c>
      <c r="D25" s="46"/>
      <c r="E25" s="38"/>
      <c r="F25" s="38">
        <f t="shared" si="0"/>
        <v>8901.2799999999988</v>
      </c>
      <c r="G25" s="39">
        <v>300</v>
      </c>
      <c r="H25" s="39"/>
      <c r="I25" s="40">
        <f>I22+G25-H25</f>
        <v>16236.510000000002</v>
      </c>
      <c r="J25" s="44">
        <f>SUM(G25)</f>
        <v>300</v>
      </c>
      <c r="K25" s="44"/>
      <c r="L25" s="44"/>
      <c r="M25" s="44"/>
      <c r="N25" s="44"/>
      <c r="O25" s="44"/>
    </row>
    <row r="26" spans="1:15">
      <c r="A26" s="45" t="s">
        <v>59</v>
      </c>
      <c r="B26" s="1">
        <v>41203</v>
      </c>
      <c r="C26" t="s">
        <v>111</v>
      </c>
      <c r="D26" s="46"/>
      <c r="E26" s="38"/>
      <c r="F26" s="38">
        <f t="shared" si="0"/>
        <v>8901.2799999999988</v>
      </c>
      <c r="G26" s="39">
        <v>300</v>
      </c>
      <c r="H26" s="39"/>
      <c r="I26" s="40">
        <f t="shared" si="2"/>
        <v>16536.510000000002</v>
      </c>
      <c r="J26" s="44">
        <f>SUM(G26)</f>
        <v>300</v>
      </c>
      <c r="K26" s="44"/>
      <c r="L26" s="44"/>
      <c r="M26" s="44"/>
      <c r="N26" s="44"/>
      <c r="O26" s="44"/>
    </row>
    <row r="27" spans="1:15">
      <c r="A27" s="45" t="s">
        <v>60</v>
      </c>
      <c r="B27" s="1">
        <v>41215</v>
      </c>
      <c r="C27" t="s">
        <v>111</v>
      </c>
      <c r="D27" s="46"/>
      <c r="E27" s="38"/>
      <c r="F27" s="38">
        <f t="shared" si="0"/>
        <v>8901.2799999999988</v>
      </c>
      <c r="G27" s="39">
        <v>300</v>
      </c>
      <c r="H27" s="39"/>
      <c r="I27" s="40">
        <f t="shared" si="2"/>
        <v>16836.510000000002</v>
      </c>
      <c r="J27" s="44">
        <f>SUM(G27)</f>
        <v>300</v>
      </c>
      <c r="K27" s="44"/>
      <c r="L27" s="44"/>
      <c r="M27" s="44"/>
      <c r="N27" s="44"/>
      <c r="O27" s="44"/>
    </row>
    <row r="28" spans="1:15">
      <c r="A28" s="45" t="s">
        <v>61</v>
      </c>
      <c r="B28" s="1">
        <v>41216</v>
      </c>
      <c r="C28" t="s">
        <v>112</v>
      </c>
      <c r="D28" s="46"/>
      <c r="E28" s="38"/>
      <c r="F28" s="38">
        <f t="shared" si="0"/>
        <v>8901.2799999999988</v>
      </c>
      <c r="G28" s="39">
        <v>2500</v>
      </c>
      <c r="H28" s="39"/>
      <c r="I28" s="40">
        <f t="shared" si="2"/>
        <v>19336.510000000002</v>
      </c>
      <c r="J28" s="44"/>
      <c r="K28" s="44">
        <f>SUM(G28)</f>
        <v>2500</v>
      </c>
      <c r="L28" s="44"/>
      <c r="M28" s="44"/>
      <c r="N28" s="44"/>
      <c r="O28" s="44"/>
    </row>
    <row r="29" spans="1:15">
      <c r="A29" s="45" t="s">
        <v>62</v>
      </c>
      <c r="B29" s="1">
        <v>41217</v>
      </c>
      <c r="C29" t="s">
        <v>113</v>
      </c>
      <c r="D29" s="46"/>
      <c r="E29" s="38"/>
      <c r="F29" s="38">
        <f t="shared" si="0"/>
        <v>8901.2799999999988</v>
      </c>
      <c r="G29" s="39">
        <v>400</v>
      </c>
      <c r="H29" s="39"/>
      <c r="I29" s="40">
        <f t="shared" si="2"/>
        <v>19736.510000000002</v>
      </c>
      <c r="J29" s="44">
        <f>SUM(G29)</f>
        <v>400</v>
      </c>
      <c r="K29" s="44"/>
      <c r="L29" s="44"/>
      <c r="M29" s="44"/>
      <c r="N29" s="44"/>
      <c r="O29" s="44"/>
    </row>
    <row r="30" spans="1:15">
      <c r="A30" s="45" t="s">
        <v>63</v>
      </c>
      <c r="B30" s="1">
        <v>41220</v>
      </c>
      <c r="C30" t="s">
        <v>114</v>
      </c>
      <c r="D30" s="46"/>
      <c r="E30" s="38"/>
      <c r="F30" s="38">
        <f t="shared" si="0"/>
        <v>8901.2799999999988</v>
      </c>
      <c r="G30" s="39"/>
      <c r="H30" s="39">
        <v>250</v>
      </c>
      <c r="I30" s="40">
        <f t="shared" si="2"/>
        <v>19486.510000000002</v>
      </c>
      <c r="J30" s="44"/>
      <c r="K30" s="44"/>
      <c r="L30" s="44">
        <f>SUM(H30)</f>
        <v>250</v>
      </c>
      <c r="M30" s="44"/>
      <c r="N30" s="44"/>
      <c r="O30" s="44"/>
    </row>
    <row r="31" spans="1:15">
      <c r="A31" s="45" t="s">
        <v>64</v>
      </c>
      <c r="B31" s="1">
        <v>41224</v>
      </c>
      <c r="C31" t="s">
        <v>117</v>
      </c>
      <c r="D31" s="46"/>
      <c r="E31" s="38"/>
      <c r="F31" s="38">
        <f t="shared" si="0"/>
        <v>8901.2799999999988</v>
      </c>
      <c r="G31" s="39"/>
      <c r="H31" s="39">
        <v>439.69</v>
      </c>
      <c r="I31" s="40">
        <f t="shared" si="2"/>
        <v>19046.820000000003</v>
      </c>
      <c r="J31" s="44"/>
      <c r="K31" s="44"/>
      <c r="L31" s="44">
        <f>SUM(H31)</f>
        <v>439.69</v>
      </c>
      <c r="M31" s="44"/>
      <c r="N31" s="44"/>
      <c r="O31" s="44"/>
    </row>
    <row r="32" spans="1:15">
      <c r="A32" s="45" t="s">
        <v>67</v>
      </c>
      <c r="B32" s="1">
        <v>41231</v>
      </c>
      <c r="C32" t="s">
        <v>115</v>
      </c>
      <c r="D32" s="46"/>
      <c r="E32" s="38"/>
      <c r="F32" s="38">
        <f t="shared" si="0"/>
        <v>8901.2799999999988</v>
      </c>
      <c r="G32" s="39">
        <v>3329</v>
      </c>
      <c r="H32" s="41"/>
      <c r="I32" s="40">
        <f t="shared" si="2"/>
        <v>22375.820000000003</v>
      </c>
      <c r="J32" s="44"/>
      <c r="K32" s="44">
        <f>SUM(G32)</f>
        <v>3329</v>
      </c>
      <c r="L32" s="44"/>
      <c r="M32" s="44"/>
      <c r="N32" s="44"/>
      <c r="O32" s="44"/>
    </row>
    <row r="33" spans="1:15">
      <c r="A33" s="45" t="s">
        <v>128</v>
      </c>
      <c r="B33" s="1">
        <v>41234</v>
      </c>
      <c r="C33" t="s">
        <v>111</v>
      </c>
      <c r="D33" s="46"/>
      <c r="E33" s="38"/>
      <c r="F33" s="38">
        <f t="shared" si="0"/>
        <v>8901.2799999999988</v>
      </c>
      <c r="G33" s="39">
        <v>300</v>
      </c>
      <c r="H33" s="39"/>
      <c r="I33" s="40">
        <f t="shared" si="2"/>
        <v>22675.820000000003</v>
      </c>
      <c r="J33" s="44">
        <f>SUM(G33)</f>
        <v>300</v>
      </c>
      <c r="K33" s="44"/>
      <c r="L33" s="44"/>
      <c r="M33" s="44"/>
      <c r="N33" s="44"/>
      <c r="O33" s="44"/>
    </row>
    <row r="34" spans="1:15">
      <c r="A34" s="45" t="s">
        <v>129</v>
      </c>
      <c r="B34" s="1">
        <v>41235</v>
      </c>
      <c r="C34" t="s">
        <v>113</v>
      </c>
      <c r="D34" s="46"/>
      <c r="E34" s="38"/>
      <c r="F34" s="38">
        <f t="shared" si="0"/>
        <v>8901.2799999999988</v>
      </c>
      <c r="G34" s="39">
        <v>400</v>
      </c>
      <c r="H34" s="39"/>
      <c r="I34" s="40">
        <f t="shared" si="2"/>
        <v>23075.820000000003</v>
      </c>
      <c r="J34" s="44">
        <f>SUM(G34)</f>
        <v>400</v>
      </c>
      <c r="K34" s="44"/>
      <c r="L34" s="44"/>
      <c r="M34" s="44"/>
      <c r="N34" s="44"/>
      <c r="O34" s="44"/>
    </row>
    <row r="35" spans="1:15">
      <c r="A35" s="45" t="s">
        <v>130</v>
      </c>
      <c r="B35" s="1">
        <v>41241</v>
      </c>
      <c r="C35" t="s">
        <v>113</v>
      </c>
      <c r="D35" s="46"/>
      <c r="E35" s="38"/>
      <c r="F35" s="38">
        <f t="shared" si="0"/>
        <v>8901.2799999999988</v>
      </c>
      <c r="G35" s="39">
        <v>400</v>
      </c>
      <c r="H35" s="39"/>
      <c r="I35" s="40">
        <f t="shared" si="2"/>
        <v>23475.820000000003</v>
      </c>
      <c r="J35" s="44">
        <f>SUM(G35)</f>
        <v>400</v>
      </c>
      <c r="K35" s="44"/>
      <c r="L35" s="44"/>
      <c r="M35" s="44"/>
      <c r="N35" s="44"/>
      <c r="O35" s="44"/>
    </row>
    <row r="36" spans="1:15">
      <c r="A36" s="45" t="s">
        <v>131</v>
      </c>
      <c r="B36" s="1">
        <v>41242</v>
      </c>
      <c r="C36" t="s">
        <v>116</v>
      </c>
      <c r="D36" s="46"/>
      <c r="E36" s="38"/>
      <c r="F36" s="38">
        <f t="shared" si="0"/>
        <v>8901.2799999999988</v>
      </c>
      <c r="G36" s="39">
        <v>400</v>
      </c>
      <c r="H36" s="39"/>
      <c r="I36" s="40">
        <f t="shared" si="2"/>
        <v>23875.820000000003</v>
      </c>
      <c r="J36" s="44">
        <f>SUM(G36)</f>
        <v>400</v>
      </c>
      <c r="K36" s="44"/>
      <c r="L36" s="44"/>
      <c r="M36" s="44"/>
      <c r="N36" s="44"/>
      <c r="O36" s="44"/>
    </row>
    <row r="37" spans="1:15">
      <c r="A37" s="45" t="s">
        <v>132</v>
      </c>
      <c r="B37" s="1">
        <v>41248</v>
      </c>
      <c r="C37" t="s">
        <v>113</v>
      </c>
      <c r="D37" s="46"/>
      <c r="E37" s="38"/>
      <c r="F37" s="38">
        <f t="shared" si="0"/>
        <v>8901.2799999999988</v>
      </c>
      <c r="G37" s="39">
        <v>400</v>
      </c>
      <c r="H37" s="39"/>
      <c r="I37" s="40">
        <f t="shared" si="2"/>
        <v>24275.820000000003</v>
      </c>
      <c r="J37" s="44">
        <f>SUM(G37)</f>
        <v>400</v>
      </c>
      <c r="K37" s="44"/>
      <c r="L37" s="44"/>
      <c r="M37" s="44"/>
      <c r="N37" s="44"/>
      <c r="O37" s="44"/>
    </row>
    <row r="38" spans="1:15">
      <c r="A38" s="45" t="s">
        <v>133</v>
      </c>
      <c r="B38" s="1">
        <v>41252</v>
      </c>
      <c r="C38" t="s">
        <v>118</v>
      </c>
      <c r="D38" s="46"/>
      <c r="E38" s="38"/>
      <c r="F38" s="38">
        <f t="shared" si="0"/>
        <v>8901.2799999999988</v>
      </c>
      <c r="G38" s="41"/>
      <c r="H38" s="39">
        <v>118.75</v>
      </c>
      <c r="I38" s="40">
        <f t="shared" si="2"/>
        <v>24157.070000000003</v>
      </c>
      <c r="J38" s="44"/>
      <c r="K38" s="44"/>
      <c r="L38" s="44">
        <f>SUM(H38)</f>
        <v>118.75</v>
      </c>
      <c r="M38" s="44"/>
      <c r="N38" s="44"/>
      <c r="O38" s="44"/>
    </row>
    <row r="39" spans="1:15">
      <c r="A39" s="45" t="s">
        <v>134</v>
      </c>
      <c r="B39" s="1">
        <v>41252</v>
      </c>
      <c r="C39" t="s">
        <v>119</v>
      </c>
      <c r="D39" s="46"/>
      <c r="E39" s="38"/>
      <c r="F39" s="38">
        <f t="shared" si="0"/>
        <v>8901.2799999999988</v>
      </c>
      <c r="G39" s="39"/>
      <c r="H39" s="39">
        <v>2734.51</v>
      </c>
      <c r="I39" s="40">
        <f t="shared" si="2"/>
        <v>21422.560000000005</v>
      </c>
      <c r="J39" s="44"/>
      <c r="K39" s="44"/>
      <c r="L39" s="44">
        <f>SUM(H39)</f>
        <v>2734.51</v>
      </c>
      <c r="M39" s="44"/>
      <c r="N39" s="44"/>
      <c r="O39" s="44"/>
    </row>
    <row r="40" spans="1:15">
      <c r="A40" s="45" t="s">
        <v>135</v>
      </c>
      <c r="B40" s="1">
        <v>41255</v>
      </c>
      <c r="C40" t="s">
        <v>111</v>
      </c>
      <c r="D40" s="46"/>
      <c r="E40" s="38"/>
      <c r="F40" s="38">
        <f t="shared" si="0"/>
        <v>8901.2799999999988</v>
      </c>
      <c r="G40" s="39">
        <v>300</v>
      </c>
      <c r="H40" s="39"/>
      <c r="I40" s="40">
        <f t="shared" si="2"/>
        <v>21722.560000000005</v>
      </c>
      <c r="J40" s="44">
        <f>SUM(G40)</f>
        <v>300</v>
      </c>
      <c r="K40" s="44"/>
      <c r="L40" s="44"/>
      <c r="M40" s="44"/>
      <c r="N40" s="44"/>
      <c r="O40" s="44"/>
    </row>
    <row r="41" spans="1:15">
      <c r="A41" s="45" t="s">
        <v>136</v>
      </c>
      <c r="B41" s="1">
        <v>41273</v>
      </c>
      <c r="C41" t="s">
        <v>10</v>
      </c>
      <c r="D41" s="46">
        <v>3</v>
      </c>
      <c r="E41" s="38"/>
      <c r="F41" s="38">
        <f t="shared" si="0"/>
        <v>8904.2799999999988</v>
      </c>
      <c r="G41" s="39">
        <v>21.41</v>
      </c>
      <c r="H41" s="39"/>
      <c r="I41" s="40">
        <f t="shared" si="2"/>
        <v>21743.970000000005</v>
      </c>
      <c r="J41" s="44"/>
      <c r="K41" s="44"/>
      <c r="L41" s="44"/>
      <c r="M41" s="44"/>
      <c r="N41" s="44"/>
      <c r="O41" s="44">
        <f>SUM(G41,D41)</f>
        <v>24.41</v>
      </c>
    </row>
    <row r="42" spans="1:15">
      <c r="A42" s="45" t="s">
        <v>137</v>
      </c>
      <c r="B42" s="1">
        <v>40924</v>
      </c>
      <c r="C42" t="s">
        <v>113</v>
      </c>
      <c r="D42" s="46">
        <v>400</v>
      </c>
      <c r="E42" s="38"/>
      <c r="F42" s="38">
        <f t="shared" si="0"/>
        <v>9304.2799999999988</v>
      </c>
      <c r="G42" s="39"/>
      <c r="H42" s="39"/>
      <c r="I42" s="40">
        <f t="shared" si="2"/>
        <v>21743.970000000005</v>
      </c>
      <c r="J42" s="44">
        <f>SUM(D42)</f>
        <v>400</v>
      </c>
      <c r="K42" s="44"/>
      <c r="L42" s="44"/>
      <c r="M42" s="44"/>
      <c r="N42" s="44"/>
      <c r="O42" s="44"/>
    </row>
    <row r="43" spans="1:15">
      <c r="A43" s="45" t="s">
        <v>138</v>
      </c>
      <c r="B43" s="1">
        <v>40945</v>
      </c>
      <c r="C43" t="s">
        <v>120</v>
      </c>
      <c r="D43" s="46"/>
      <c r="E43" s="38"/>
      <c r="F43" s="38">
        <f t="shared" si="0"/>
        <v>9304.2799999999988</v>
      </c>
      <c r="G43" s="39">
        <v>850</v>
      </c>
      <c r="H43" s="39"/>
      <c r="I43" s="40">
        <f t="shared" si="2"/>
        <v>22593.970000000005</v>
      </c>
      <c r="J43" s="44">
        <f>SUM(G43)</f>
        <v>850</v>
      </c>
      <c r="K43" s="44"/>
      <c r="L43" s="44"/>
      <c r="M43" s="44"/>
      <c r="N43" s="44"/>
      <c r="O43" s="44"/>
    </row>
    <row r="44" spans="1:15">
      <c r="A44" s="45" t="s">
        <v>139</v>
      </c>
      <c r="B44" s="1">
        <v>40949</v>
      </c>
      <c r="C44" t="s">
        <v>120</v>
      </c>
      <c r="D44" s="46"/>
      <c r="E44" s="38"/>
      <c r="F44" s="38">
        <f t="shared" si="0"/>
        <v>9304.2799999999988</v>
      </c>
      <c r="G44" s="39">
        <v>850</v>
      </c>
      <c r="H44" s="39"/>
      <c r="I44" s="40">
        <f t="shared" si="2"/>
        <v>23443.970000000005</v>
      </c>
      <c r="J44" s="44">
        <f t="shared" ref="J44:J49" si="4">SUM(G44)</f>
        <v>850</v>
      </c>
      <c r="K44" s="44"/>
      <c r="L44" s="44"/>
      <c r="M44" s="44"/>
      <c r="N44" s="44"/>
      <c r="O44" s="44"/>
    </row>
    <row r="45" spans="1:15">
      <c r="A45" s="45" t="s">
        <v>140</v>
      </c>
      <c r="B45" s="1">
        <v>40952</v>
      </c>
      <c r="C45" t="s">
        <v>120</v>
      </c>
      <c r="D45" s="46"/>
      <c r="E45" s="38"/>
      <c r="F45" s="38">
        <f t="shared" si="0"/>
        <v>9304.2799999999988</v>
      </c>
      <c r="G45" s="39">
        <v>850</v>
      </c>
      <c r="H45" s="39"/>
      <c r="I45" s="40">
        <f t="shared" si="2"/>
        <v>24293.970000000005</v>
      </c>
      <c r="J45" s="44">
        <f t="shared" si="4"/>
        <v>850</v>
      </c>
      <c r="K45" s="44"/>
      <c r="L45" s="44"/>
      <c r="M45" s="44"/>
      <c r="N45" s="44"/>
      <c r="O45" s="44"/>
    </row>
    <row r="46" spans="1:15">
      <c r="A46" s="45" t="s">
        <v>141</v>
      </c>
      <c r="B46" s="1">
        <v>40953</v>
      </c>
      <c r="C46" t="s">
        <v>120</v>
      </c>
      <c r="D46" s="46"/>
      <c r="E46" s="38"/>
      <c r="F46" s="38">
        <f t="shared" si="0"/>
        <v>9304.2799999999988</v>
      </c>
      <c r="G46" s="39">
        <v>850</v>
      </c>
      <c r="H46" s="39"/>
      <c r="I46" s="40">
        <f t="shared" si="2"/>
        <v>25143.970000000005</v>
      </c>
      <c r="J46" s="44">
        <f t="shared" si="4"/>
        <v>850</v>
      </c>
      <c r="K46" s="44"/>
      <c r="L46" s="44"/>
      <c r="M46" s="44"/>
      <c r="N46" s="44"/>
      <c r="O46" s="44"/>
    </row>
    <row r="47" spans="1:15">
      <c r="A47" s="45" t="s">
        <v>142</v>
      </c>
      <c r="B47" s="1">
        <v>40955</v>
      </c>
      <c r="C47" t="s">
        <v>120</v>
      </c>
      <c r="D47" s="46"/>
      <c r="E47" s="38"/>
      <c r="F47" s="38">
        <f t="shared" si="0"/>
        <v>9304.2799999999988</v>
      </c>
      <c r="G47" s="39">
        <v>850</v>
      </c>
      <c r="H47" s="39"/>
      <c r="I47" s="40">
        <f t="shared" si="2"/>
        <v>25993.970000000005</v>
      </c>
      <c r="J47" s="44">
        <f t="shared" si="4"/>
        <v>850</v>
      </c>
      <c r="K47" s="44"/>
      <c r="L47" s="44"/>
      <c r="M47" s="44"/>
      <c r="N47" s="44"/>
      <c r="O47" s="44"/>
    </row>
    <row r="48" spans="1:15">
      <c r="A48" s="45" t="s">
        <v>143</v>
      </c>
      <c r="B48" s="1">
        <v>40933</v>
      </c>
      <c r="C48" t="s">
        <v>121</v>
      </c>
      <c r="D48" s="46">
        <v>400</v>
      </c>
      <c r="E48" s="38"/>
      <c r="F48" s="38">
        <f t="shared" si="0"/>
        <v>9704.2799999999988</v>
      </c>
      <c r="G48" s="39"/>
      <c r="H48" s="39"/>
      <c r="I48" s="40">
        <f t="shared" si="2"/>
        <v>25993.970000000005</v>
      </c>
      <c r="J48" s="44">
        <f>SUM(D48)</f>
        <v>400</v>
      </c>
      <c r="K48" s="44"/>
      <c r="L48" s="44"/>
      <c r="M48" s="44"/>
      <c r="N48" s="44"/>
      <c r="O48" s="44"/>
    </row>
    <row r="49" spans="1:15">
      <c r="A49" s="45" t="s">
        <v>144</v>
      </c>
      <c r="B49" s="1">
        <v>40973</v>
      </c>
      <c r="C49" t="s">
        <v>120</v>
      </c>
      <c r="D49" s="46"/>
      <c r="E49" s="38"/>
      <c r="F49" s="38">
        <f t="shared" si="0"/>
        <v>9704.2799999999988</v>
      </c>
      <c r="G49" s="39">
        <v>850</v>
      </c>
      <c r="H49" s="39"/>
      <c r="I49" s="40">
        <f t="shared" si="2"/>
        <v>26843.970000000005</v>
      </c>
      <c r="J49" s="44">
        <f t="shared" si="4"/>
        <v>850</v>
      </c>
      <c r="K49" s="44"/>
      <c r="L49" s="44"/>
      <c r="M49" s="44"/>
      <c r="N49" s="44"/>
      <c r="O49" s="44"/>
    </row>
    <row r="50" spans="1:15" ht="15" thickBot="1">
      <c r="A50" s="6"/>
      <c r="B50" s="5"/>
      <c r="C50" s="6" t="s">
        <v>102</v>
      </c>
      <c r="D50" s="6"/>
      <c r="E50" s="6"/>
      <c r="F50" s="6"/>
      <c r="G50" s="7"/>
      <c r="H50" s="7"/>
      <c r="I50" s="7"/>
      <c r="J50" s="7">
        <f t="shared" ref="J50:O50" si="5">SUM(J4:J49)</f>
        <v>17100</v>
      </c>
      <c r="K50" s="7">
        <f t="shared" si="5"/>
        <v>10829</v>
      </c>
      <c r="L50" s="7">
        <f t="shared" si="5"/>
        <v>4267.9500000000007</v>
      </c>
      <c r="M50" s="7">
        <f t="shared" si="5"/>
        <v>4112</v>
      </c>
      <c r="N50" s="7">
        <f t="shared" si="5"/>
        <v>5088</v>
      </c>
      <c r="O50" s="7">
        <f t="shared" si="5"/>
        <v>24.41</v>
      </c>
    </row>
    <row r="51" spans="1:15" ht="16" thickTop="1" thickBot="1">
      <c r="G51" s="2"/>
      <c r="H51" s="2"/>
      <c r="I51" s="3"/>
    </row>
    <row r="52" spans="1:15">
      <c r="B52" s="14"/>
      <c r="C52" s="15" t="s">
        <v>127</v>
      </c>
      <c r="D52" s="15"/>
      <c r="E52" s="15"/>
      <c r="F52" s="15"/>
      <c r="G52" s="16"/>
      <c r="H52" s="2"/>
      <c r="I52" s="3"/>
    </row>
    <row r="53" spans="1:15">
      <c r="B53" s="17"/>
      <c r="C53" s="18" t="s">
        <v>27</v>
      </c>
      <c r="D53" s="18"/>
      <c r="E53" s="18"/>
      <c r="F53" s="18"/>
      <c r="G53" s="19">
        <f>SUM(J50)</f>
        <v>17100</v>
      </c>
      <c r="H53" s="2"/>
      <c r="I53" s="3"/>
    </row>
    <row r="54" spans="1:15">
      <c r="B54" s="17"/>
      <c r="C54" s="18" t="s">
        <v>22</v>
      </c>
      <c r="D54" s="18"/>
      <c r="E54" s="18"/>
      <c r="F54" s="18"/>
      <c r="G54" s="19">
        <f>SUM(K50)</f>
        <v>10829</v>
      </c>
      <c r="H54" s="2"/>
      <c r="I54" s="3"/>
    </row>
    <row r="55" spans="1:15">
      <c r="B55" s="20"/>
      <c r="C55" s="13" t="s">
        <v>28</v>
      </c>
      <c r="D55" s="13"/>
      <c r="E55" s="13"/>
      <c r="F55" s="13"/>
      <c r="G55" s="21">
        <f>SUM(G53:G54)</f>
        <v>27929</v>
      </c>
      <c r="H55" s="2"/>
      <c r="I55" s="3"/>
    </row>
    <row r="56" spans="1:15">
      <c r="B56" s="17"/>
      <c r="C56" s="26" t="s">
        <v>25</v>
      </c>
      <c r="D56" s="26"/>
      <c r="E56" s="26"/>
      <c r="F56" s="26"/>
      <c r="G56" s="19">
        <f>SUM(L50)</f>
        <v>4267.9500000000007</v>
      </c>
      <c r="H56" s="2"/>
    </row>
    <row r="57" spans="1:15">
      <c r="B57" s="17"/>
      <c r="C57" s="26" t="s">
        <v>23</v>
      </c>
      <c r="D57" s="26"/>
      <c r="E57" s="26"/>
      <c r="F57" s="26"/>
      <c r="G57" s="19">
        <f>SUM(M50)</f>
        <v>4112</v>
      </c>
      <c r="H57" s="2"/>
    </row>
    <row r="58" spans="1:15">
      <c r="B58" s="17"/>
      <c r="C58" s="26" t="s">
        <v>24</v>
      </c>
      <c r="D58" s="26"/>
      <c r="E58" s="26"/>
      <c r="F58" s="26"/>
      <c r="G58" s="19">
        <f>SUM(N50)</f>
        <v>5088</v>
      </c>
      <c r="H58" s="2"/>
    </row>
    <row r="59" spans="1:15">
      <c r="B59" s="17"/>
      <c r="C59" s="22" t="s">
        <v>30</v>
      </c>
      <c r="D59" s="22"/>
      <c r="E59" s="22"/>
      <c r="F59" s="22"/>
      <c r="G59" s="19">
        <f>SUM(G56:G58)</f>
        <v>13467.95</v>
      </c>
      <c r="H59" s="2"/>
    </row>
    <row r="60" spans="1:15">
      <c r="B60" s="20"/>
      <c r="C60" s="13" t="s">
        <v>31</v>
      </c>
      <c r="D60" s="13"/>
      <c r="E60" s="13"/>
      <c r="F60" s="13"/>
      <c r="G60" s="21">
        <f>SUM(G55)-G59</f>
        <v>14461.05</v>
      </c>
      <c r="H60" s="2"/>
    </row>
    <row r="61" spans="1:15">
      <c r="B61" s="17"/>
      <c r="C61" s="26" t="s">
        <v>32</v>
      </c>
      <c r="D61" s="26"/>
      <c r="E61" s="26"/>
      <c r="F61" s="26"/>
      <c r="G61" s="19">
        <f>SUM(O50)</f>
        <v>24.41</v>
      </c>
      <c r="H61" s="2"/>
    </row>
    <row r="62" spans="1:15" ht="15" thickBot="1">
      <c r="B62" s="23"/>
      <c r="C62" s="24" t="s">
        <v>33</v>
      </c>
      <c r="D62" s="24"/>
      <c r="E62" s="24"/>
      <c r="F62" s="24"/>
      <c r="G62" s="25">
        <f>SUM(G60:G61)</f>
        <v>14485.46</v>
      </c>
      <c r="H62" s="2"/>
    </row>
    <row r="63" spans="1:15">
      <c r="G63" s="2"/>
      <c r="H63" s="2"/>
    </row>
  </sheetData>
  <phoneticPr fontId="6" type="noConversion"/>
  <pageMargins left="0.70000000000000007" right="0.70000000000000007" top="0.79000000000000015" bottom="0.79000000000000015" header="0.30000000000000004" footer="0.30000000000000004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6"/>
  <sheetViews>
    <sheetView workbookViewId="0">
      <selection sqref="A1:XFD46"/>
    </sheetView>
  </sheetViews>
  <sheetFormatPr baseColWidth="10" defaultRowHeight="14" x14ac:dyDescent="0"/>
  <cols>
    <col min="3" max="3" width="27.83203125" customWidth="1"/>
    <col min="4" max="4" width="17.6640625" bestFit="1" customWidth="1"/>
  </cols>
  <sheetData>
    <row r="1" spans="1:15" ht="20">
      <c r="C1" s="37" t="s">
        <v>152</v>
      </c>
      <c r="D1" s="27"/>
      <c r="E1" s="27"/>
      <c r="F1" s="27"/>
      <c r="G1" s="2"/>
      <c r="H1" s="2"/>
      <c r="J1" s="2"/>
      <c r="K1" s="2"/>
      <c r="L1" s="2"/>
      <c r="M1" s="2"/>
      <c r="N1" s="2"/>
      <c r="O1" s="2"/>
    </row>
    <row r="2" spans="1:15">
      <c r="A2" s="35"/>
      <c r="B2" s="35"/>
      <c r="C2" s="35"/>
      <c r="D2" s="29" t="s">
        <v>125</v>
      </c>
      <c r="E2" s="29"/>
      <c r="F2" s="29"/>
      <c r="G2" s="31" t="s">
        <v>126</v>
      </c>
      <c r="H2" s="31"/>
      <c r="I2" s="32"/>
      <c r="J2" s="42"/>
      <c r="K2" s="42"/>
      <c r="L2" s="42"/>
      <c r="M2" s="42"/>
      <c r="N2" s="42"/>
      <c r="O2" s="42"/>
    </row>
    <row r="3" spans="1:15">
      <c r="A3" s="36" t="s">
        <v>36</v>
      </c>
      <c r="B3" s="36" t="s">
        <v>0</v>
      </c>
      <c r="C3" s="36" t="s">
        <v>1</v>
      </c>
      <c r="D3" s="30" t="s">
        <v>109</v>
      </c>
      <c r="E3" s="30" t="s">
        <v>110</v>
      </c>
      <c r="F3" s="30" t="s">
        <v>4</v>
      </c>
      <c r="G3" s="33" t="s">
        <v>2</v>
      </c>
      <c r="H3" s="33" t="s">
        <v>3</v>
      </c>
      <c r="I3" s="34" t="s">
        <v>4</v>
      </c>
      <c r="J3" s="43" t="s">
        <v>21</v>
      </c>
      <c r="K3" s="43" t="s">
        <v>22</v>
      </c>
      <c r="L3" s="43" t="s">
        <v>25</v>
      </c>
      <c r="M3" s="43" t="s">
        <v>23</v>
      </c>
      <c r="N3" s="43" t="s">
        <v>24</v>
      </c>
      <c r="O3" s="43" t="s">
        <v>26</v>
      </c>
    </row>
    <row r="4" spans="1:15">
      <c r="A4" s="45"/>
      <c r="B4" s="1">
        <v>41152</v>
      </c>
      <c r="C4" t="s">
        <v>71</v>
      </c>
      <c r="D4" s="38">
        <f>SUM('2012'!F49)</f>
        <v>9704.2799999999988</v>
      </c>
      <c r="E4" s="38"/>
      <c r="F4" s="38">
        <f>SUM(D4)</f>
        <v>9704.2799999999988</v>
      </c>
      <c r="G4" s="39">
        <f>SUM('2012'!I49)</f>
        <v>26843.970000000005</v>
      </c>
      <c r="H4" s="39"/>
      <c r="I4" s="40">
        <f>SUM(G4)</f>
        <v>26843.970000000005</v>
      </c>
      <c r="J4" s="44"/>
      <c r="K4" s="44"/>
      <c r="L4" s="44"/>
      <c r="M4" s="44"/>
      <c r="N4" s="44"/>
      <c r="O4" s="44"/>
    </row>
    <row r="5" spans="1:15">
      <c r="A5" s="45" t="s">
        <v>38</v>
      </c>
      <c r="B5" s="1">
        <v>41545</v>
      </c>
      <c r="C5" t="s">
        <v>145</v>
      </c>
      <c r="D5" s="46"/>
      <c r="E5" s="38"/>
      <c r="F5" s="38">
        <v>9704.2800000000007</v>
      </c>
      <c r="G5" s="39"/>
      <c r="H5" s="39">
        <v>10920</v>
      </c>
      <c r="I5" s="40">
        <f>SUM(I4)+G5-H5</f>
        <v>15923.970000000005</v>
      </c>
      <c r="J5" s="44"/>
      <c r="K5" s="44"/>
      <c r="L5" s="44"/>
      <c r="M5" s="44">
        <f>SUM(H5)</f>
        <v>10920</v>
      </c>
      <c r="N5" s="44"/>
      <c r="O5" s="44"/>
    </row>
    <row r="6" spans="1:15">
      <c r="A6" s="45" t="s">
        <v>39</v>
      </c>
      <c r="B6" s="1">
        <v>41576</v>
      </c>
      <c r="C6" t="s">
        <v>146</v>
      </c>
      <c r="D6" s="46"/>
      <c r="E6" s="38"/>
      <c r="F6" s="38">
        <v>9704.2800000000007</v>
      </c>
      <c r="G6" s="39"/>
      <c r="H6" s="39">
        <v>2160</v>
      </c>
      <c r="I6" s="40">
        <f t="shared" ref="I6:I33" si="0">SUM(I5)+G6-H6</f>
        <v>13763.970000000005</v>
      </c>
      <c r="J6" s="44"/>
      <c r="K6" s="44"/>
      <c r="L6" s="44"/>
      <c r="M6" s="44">
        <f>SUM(H6)</f>
        <v>2160</v>
      </c>
      <c r="N6" s="44"/>
      <c r="O6" s="44"/>
    </row>
    <row r="7" spans="1:15">
      <c r="A7" s="45" t="s">
        <v>40</v>
      </c>
      <c r="B7" s="1">
        <v>41583</v>
      </c>
      <c r="C7" t="s">
        <v>147</v>
      </c>
      <c r="D7" s="46"/>
      <c r="E7" s="38"/>
      <c r="F7" s="38">
        <v>9704.2800000000007</v>
      </c>
      <c r="G7" s="39"/>
      <c r="H7" s="39">
        <v>800</v>
      </c>
      <c r="I7" s="40">
        <f t="shared" si="0"/>
        <v>12963.970000000005</v>
      </c>
      <c r="J7" s="47"/>
      <c r="K7" s="44"/>
      <c r="L7" s="44">
        <f>SUM(H7)</f>
        <v>800</v>
      </c>
      <c r="M7" s="44"/>
      <c r="N7" s="44"/>
      <c r="O7" s="44"/>
    </row>
    <row r="8" spans="1:15">
      <c r="A8" s="45"/>
      <c r="B8" s="1">
        <v>41583</v>
      </c>
      <c r="C8" t="s">
        <v>148</v>
      </c>
      <c r="D8" s="46"/>
      <c r="E8" s="38"/>
      <c r="F8" s="38">
        <v>9704.2800000000007</v>
      </c>
      <c r="G8" s="39">
        <v>150</v>
      </c>
      <c r="H8" s="39"/>
      <c r="I8" s="40">
        <f t="shared" si="0"/>
        <v>13113.970000000005</v>
      </c>
      <c r="J8" s="47">
        <v>150</v>
      </c>
      <c r="K8" s="44"/>
      <c r="L8" s="48"/>
      <c r="M8" s="44"/>
      <c r="N8" s="44"/>
      <c r="O8" s="44"/>
    </row>
    <row r="9" spans="1:15">
      <c r="A9" s="45"/>
      <c r="B9" s="1">
        <v>41583</v>
      </c>
      <c r="C9" t="s">
        <v>148</v>
      </c>
      <c r="D9" s="46"/>
      <c r="E9" s="38"/>
      <c r="F9" s="38">
        <v>9704.2800000000007</v>
      </c>
      <c r="G9" s="39">
        <v>400</v>
      </c>
      <c r="H9" s="39"/>
      <c r="I9" s="40">
        <f t="shared" si="0"/>
        <v>13513.970000000005</v>
      </c>
      <c r="J9" s="47">
        <v>400</v>
      </c>
      <c r="K9" s="44"/>
      <c r="L9" s="48"/>
      <c r="M9" s="44"/>
      <c r="N9" s="44"/>
      <c r="O9" s="44"/>
    </row>
    <row r="10" spans="1:15">
      <c r="A10" s="45"/>
      <c r="B10" s="1">
        <v>41587</v>
      </c>
      <c r="C10" t="s">
        <v>148</v>
      </c>
      <c r="D10" s="46"/>
      <c r="E10" s="38"/>
      <c r="F10" s="38">
        <v>9704.2800000000007</v>
      </c>
      <c r="G10" s="39">
        <v>400</v>
      </c>
      <c r="H10" s="39"/>
      <c r="I10" s="40">
        <f t="shared" si="0"/>
        <v>13913.970000000005</v>
      </c>
      <c r="J10" s="47">
        <v>400</v>
      </c>
      <c r="K10" s="44"/>
      <c r="L10" s="48"/>
      <c r="M10" s="44"/>
      <c r="N10" s="44"/>
      <c r="O10" s="44"/>
    </row>
    <row r="11" spans="1:15">
      <c r="A11" s="45"/>
      <c r="B11" s="1">
        <v>41592</v>
      </c>
      <c r="C11" t="s">
        <v>148</v>
      </c>
      <c r="D11" s="46"/>
      <c r="E11" s="38"/>
      <c r="F11" s="38">
        <v>9704.2800000000007</v>
      </c>
      <c r="G11" s="39">
        <v>300</v>
      </c>
      <c r="H11" s="39"/>
      <c r="I11" s="40">
        <f t="shared" si="0"/>
        <v>14213.970000000005</v>
      </c>
      <c r="J11" s="47">
        <v>300</v>
      </c>
      <c r="K11" s="44"/>
      <c r="L11" s="48"/>
      <c r="M11" s="44"/>
      <c r="N11" s="44"/>
      <c r="O11" s="44"/>
    </row>
    <row r="12" spans="1:15">
      <c r="A12" s="45"/>
      <c r="B12" s="1">
        <v>14.11</v>
      </c>
      <c r="C12" t="s">
        <v>149</v>
      </c>
      <c r="D12" s="46"/>
      <c r="E12" s="38"/>
      <c r="F12" s="38">
        <v>9704.2800000000007</v>
      </c>
      <c r="G12" s="39">
        <v>3736</v>
      </c>
      <c r="H12" s="39"/>
      <c r="I12" s="40">
        <f t="shared" si="0"/>
        <v>17949.970000000005</v>
      </c>
      <c r="J12" s="47"/>
      <c r="K12" s="44">
        <f>SUM(G12)</f>
        <v>3736</v>
      </c>
      <c r="L12" s="44"/>
      <c r="M12" s="44"/>
      <c r="N12" s="44"/>
      <c r="O12" s="44"/>
    </row>
    <row r="13" spans="1:15">
      <c r="A13" s="45"/>
      <c r="B13" s="1">
        <v>41600</v>
      </c>
      <c r="C13" t="s">
        <v>148</v>
      </c>
      <c r="D13" s="46"/>
      <c r="E13" s="38"/>
      <c r="F13" s="38">
        <v>9704.2800000000007</v>
      </c>
      <c r="G13" s="39">
        <v>400</v>
      </c>
      <c r="H13" s="41"/>
      <c r="I13" s="40">
        <f t="shared" si="0"/>
        <v>18349.970000000005</v>
      </c>
      <c r="J13" s="47">
        <v>400</v>
      </c>
      <c r="K13" s="44"/>
      <c r="L13" s="48"/>
      <c r="M13" s="44"/>
      <c r="N13" s="44"/>
      <c r="O13" s="44"/>
    </row>
    <row r="14" spans="1:15">
      <c r="A14" s="45"/>
      <c r="B14" s="1">
        <v>41604</v>
      </c>
      <c r="C14" t="s">
        <v>148</v>
      </c>
      <c r="D14" s="46"/>
      <c r="E14" s="38"/>
      <c r="F14" s="38">
        <v>9704.2800000000007</v>
      </c>
      <c r="G14" s="39">
        <v>400</v>
      </c>
      <c r="H14" s="41"/>
      <c r="I14" s="40">
        <f t="shared" si="0"/>
        <v>18749.970000000005</v>
      </c>
      <c r="J14" s="47">
        <v>400</v>
      </c>
      <c r="K14" s="44"/>
      <c r="L14" s="48"/>
      <c r="M14" s="44"/>
      <c r="N14" s="44"/>
      <c r="O14" s="44"/>
    </row>
    <row r="15" spans="1:15">
      <c r="A15" s="45"/>
      <c r="B15" s="1">
        <v>41604</v>
      </c>
      <c r="C15" t="s">
        <v>150</v>
      </c>
      <c r="D15" s="46"/>
      <c r="E15" s="38">
        <v>9704.2800000000007</v>
      </c>
      <c r="F15" s="38">
        <f t="shared" ref="F15:F33" si="1">SUM(D15)</f>
        <v>0</v>
      </c>
      <c r="G15" s="39">
        <v>9704.2800000000007</v>
      </c>
      <c r="H15" s="41"/>
      <c r="I15" s="40">
        <f t="shared" si="0"/>
        <v>28454.250000000007</v>
      </c>
      <c r="J15" s="47"/>
      <c r="K15" s="44"/>
      <c r="L15" s="44"/>
      <c r="M15" s="44"/>
      <c r="N15" s="44"/>
      <c r="O15" s="44"/>
    </row>
    <row r="16" spans="1:15">
      <c r="A16" s="45" t="s">
        <v>49</v>
      </c>
      <c r="B16" s="1">
        <v>41606</v>
      </c>
      <c r="C16" t="s">
        <v>146</v>
      </c>
      <c r="D16" s="46"/>
      <c r="E16" s="38"/>
      <c r="F16" s="38">
        <f t="shared" si="1"/>
        <v>0</v>
      </c>
      <c r="G16" s="39"/>
      <c r="H16" s="41">
        <v>3640</v>
      </c>
      <c r="I16" s="40">
        <f t="shared" si="0"/>
        <v>24814.250000000007</v>
      </c>
      <c r="J16" s="47"/>
      <c r="K16" s="44"/>
      <c r="L16" s="44"/>
      <c r="M16" s="44">
        <f>SUM(H16)</f>
        <v>3640</v>
      </c>
      <c r="N16" s="44"/>
      <c r="O16" s="44"/>
    </row>
    <row r="17" spans="1:15">
      <c r="A17" s="45"/>
      <c r="B17" s="1">
        <v>41606</v>
      </c>
      <c r="C17" t="s">
        <v>148</v>
      </c>
      <c r="D17" s="46"/>
      <c r="E17" s="38"/>
      <c r="F17" s="38">
        <f t="shared" si="1"/>
        <v>0</v>
      </c>
      <c r="G17" s="39">
        <v>300</v>
      </c>
      <c r="H17" s="41"/>
      <c r="I17" s="40">
        <f t="shared" si="0"/>
        <v>25114.250000000007</v>
      </c>
      <c r="J17" s="47">
        <v>300</v>
      </c>
      <c r="K17" s="44"/>
      <c r="L17" s="44"/>
      <c r="M17" s="44"/>
      <c r="N17" s="44"/>
      <c r="O17" s="44"/>
    </row>
    <row r="18" spans="1:15">
      <c r="A18" s="45"/>
      <c r="B18" s="1">
        <v>41608</v>
      </c>
      <c r="C18" t="s">
        <v>148</v>
      </c>
      <c r="D18" s="46"/>
      <c r="E18" s="38"/>
      <c r="F18" s="38">
        <f t="shared" si="1"/>
        <v>0</v>
      </c>
      <c r="G18" s="39">
        <v>400</v>
      </c>
      <c r="H18" s="41"/>
      <c r="I18" s="40">
        <f t="shared" si="0"/>
        <v>25514.250000000007</v>
      </c>
      <c r="J18" s="47">
        <v>400</v>
      </c>
      <c r="K18" s="44"/>
      <c r="L18" s="44"/>
      <c r="M18" s="44"/>
      <c r="N18" s="44"/>
      <c r="O18" s="44"/>
    </row>
    <row r="19" spans="1:15">
      <c r="A19" s="45"/>
      <c r="B19" s="1">
        <v>41613</v>
      </c>
      <c r="C19" t="s">
        <v>148</v>
      </c>
      <c r="D19" s="46"/>
      <c r="E19" s="38"/>
      <c r="F19" s="38">
        <f t="shared" si="1"/>
        <v>0</v>
      </c>
      <c r="G19" s="39">
        <v>300</v>
      </c>
      <c r="H19" s="41"/>
      <c r="I19" s="40">
        <f t="shared" si="0"/>
        <v>25814.250000000007</v>
      </c>
      <c r="J19" s="47">
        <v>300</v>
      </c>
      <c r="K19" s="44"/>
      <c r="L19" s="44"/>
      <c r="M19" s="44"/>
      <c r="N19" s="44"/>
      <c r="O19" s="44"/>
    </row>
    <row r="20" spans="1:15">
      <c r="A20" s="45"/>
      <c r="B20" s="1">
        <v>41618</v>
      </c>
      <c r="C20" t="s">
        <v>148</v>
      </c>
      <c r="D20" s="46"/>
      <c r="E20" s="38"/>
      <c r="F20" s="38">
        <f t="shared" si="1"/>
        <v>0</v>
      </c>
      <c r="G20" s="41">
        <v>150</v>
      </c>
      <c r="H20" s="41"/>
      <c r="I20" s="40">
        <f t="shared" si="0"/>
        <v>25964.250000000007</v>
      </c>
      <c r="J20" s="49">
        <v>150</v>
      </c>
      <c r="K20" s="44"/>
      <c r="L20" s="44"/>
      <c r="M20" s="44"/>
      <c r="N20" s="44"/>
      <c r="O20" s="44"/>
    </row>
    <row r="21" spans="1:15">
      <c r="A21" s="45"/>
      <c r="B21" s="1">
        <v>41619</v>
      </c>
      <c r="C21" t="s">
        <v>148</v>
      </c>
      <c r="D21" s="46"/>
      <c r="E21" s="38"/>
      <c r="F21" s="38">
        <f t="shared" si="1"/>
        <v>0</v>
      </c>
      <c r="G21" s="39">
        <v>300</v>
      </c>
      <c r="H21" s="39"/>
      <c r="I21" s="40">
        <f t="shared" si="0"/>
        <v>26264.250000000007</v>
      </c>
      <c r="J21" s="47">
        <v>300</v>
      </c>
      <c r="K21" s="44"/>
      <c r="L21" s="44"/>
      <c r="M21" s="44"/>
      <c r="N21" s="44"/>
      <c r="O21" s="44"/>
    </row>
    <row r="22" spans="1:15">
      <c r="A22" s="45"/>
      <c r="B22" s="1">
        <v>41620</v>
      </c>
      <c r="C22" t="s">
        <v>148</v>
      </c>
      <c r="D22" s="46"/>
      <c r="E22" s="38"/>
      <c r="F22" s="38">
        <f t="shared" si="1"/>
        <v>0</v>
      </c>
      <c r="G22" s="39">
        <v>300</v>
      </c>
      <c r="H22" s="39"/>
      <c r="I22" s="40">
        <f t="shared" si="0"/>
        <v>26564.250000000007</v>
      </c>
      <c r="J22" s="47">
        <v>300</v>
      </c>
      <c r="K22" s="44"/>
      <c r="L22" s="44"/>
      <c r="M22" s="44"/>
      <c r="N22" s="44"/>
      <c r="O22" s="44"/>
    </row>
    <row r="23" spans="1:15">
      <c r="A23" s="45"/>
      <c r="B23" s="1">
        <v>41620</v>
      </c>
      <c r="C23" t="s">
        <v>148</v>
      </c>
      <c r="D23" s="46"/>
      <c r="E23" s="38"/>
      <c r="F23" s="38">
        <f t="shared" si="1"/>
        <v>0</v>
      </c>
      <c r="G23" s="39">
        <v>400</v>
      </c>
      <c r="H23" s="39"/>
      <c r="I23" s="40">
        <f t="shared" si="0"/>
        <v>26964.250000000007</v>
      </c>
      <c r="J23" s="47">
        <v>400</v>
      </c>
      <c r="K23" s="44"/>
      <c r="L23" s="44"/>
      <c r="M23" s="44"/>
      <c r="N23" s="44"/>
      <c r="O23" s="44"/>
    </row>
    <row r="24" spans="1:15">
      <c r="A24" s="45"/>
      <c r="B24" s="1">
        <v>41621</v>
      </c>
      <c r="C24" t="s">
        <v>148</v>
      </c>
      <c r="D24" s="46"/>
      <c r="E24" s="38"/>
      <c r="F24" s="38">
        <f t="shared" si="1"/>
        <v>0</v>
      </c>
      <c r="G24" s="39">
        <v>300</v>
      </c>
      <c r="H24" s="39"/>
      <c r="I24" s="40">
        <f t="shared" si="0"/>
        <v>27264.250000000007</v>
      </c>
      <c r="J24" s="47">
        <v>300</v>
      </c>
      <c r="K24" s="44"/>
      <c r="L24" s="44"/>
      <c r="M24" s="44"/>
      <c r="N24" s="44"/>
      <c r="O24" s="44"/>
    </row>
    <row r="25" spans="1:15">
      <c r="A25" s="45"/>
      <c r="B25" s="1">
        <v>41621</v>
      </c>
      <c r="C25" t="s">
        <v>148</v>
      </c>
      <c r="D25" s="46"/>
      <c r="E25" s="38"/>
      <c r="F25" s="38">
        <f t="shared" si="1"/>
        <v>0</v>
      </c>
      <c r="G25" s="39">
        <v>300</v>
      </c>
      <c r="H25" s="39"/>
      <c r="I25" s="40">
        <f t="shared" si="0"/>
        <v>27564.250000000007</v>
      </c>
      <c r="J25" s="47">
        <v>300</v>
      </c>
      <c r="K25" s="44"/>
      <c r="L25" s="44"/>
      <c r="M25" s="44"/>
      <c r="N25" s="44"/>
      <c r="O25" s="44"/>
    </row>
    <row r="26" spans="1:15">
      <c r="A26" s="45"/>
      <c r="B26" s="1">
        <v>41621</v>
      </c>
      <c r="C26" t="s">
        <v>148</v>
      </c>
      <c r="D26" s="46"/>
      <c r="E26" s="38"/>
      <c r="F26" s="38">
        <f t="shared" si="1"/>
        <v>0</v>
      </c>
      <c r="G26" s="39">
        <v>400</v>
      </c>
      <c r="H26" s="39"/>
      <c r="I26" s="40">
        <f t="shared" si="0"/>
        <v>27964.250000000007</v>
      </c>
      <c r="J26" s="47">
        <v>400</v>
      </c>
      <c r="K26" s="44"/>
      <c r="L26" s="44"/>
      <c r="M26" s="44"/>
      <c r="N26" s="44"/>
      <c r="O26" s="44"/>
    </row>
    <row r="27" spans="1:15">
      <c r="A27" s="45"/>
      <c r="B27" s="1">
        <v>41622</v>
      </c>
      <c r="C27" t="s">
        <v>148</v>
      </c>
      <c r="D27" s="46"/>
      <c r="E27" s="38"/>
      <c r="F27" s="38">
        <f t="shared" si="1"/>
        <v>0</v>
      </c>
      <c r="G27" s="39">
        <v>300</v>
      </c>
      <c r="H27" s="39"/>
      <c r="I27" s="40">
        <f t="shared" si="0"/>
        <v>28264.250000000007</v>
      </c>
      <c r="J27" s="47">
        <v>300</v>
      </c>
      <c r="K27" s="44"/>
      <c r="L27" s="44"/>
      <c r="M27" s="44"/>
      <c r="N27" s="44"/>
      <c r="O27" s="44"/>
    </row>
    <row r="28" spans="1:15">
      <c r="A28" s="45"/>
      <c r="B28" s="1">
        <v>41622</v>
      </c>
      <c r="C28" t="s">
        <v>148</v>
      </c>
      <c r="D28" s="46"/>
      <c r="E28" s="38"/>
      <c r="F28" s="38">
        <f t="shared" si="1"/>
        <v>0</v>
      </c>
      <c r="G28" s="39">
        <v>400</v>
      </c>
      <c r="H28" s="39"/>
      <c r="I28" s="40">
        <f t="shared" si="0"/>
        <v>28664.250000000007</v>
      </c>
      <c r="J28" s="47">
        <v>400</v>
      </c>
      <c r="K28" s="44"/>
      <c r="L28" s="44"/>
      <c r="M28" s="44"/>
      <c r="N28" s="44"/>
      <c r="O28" s="44"/>
    </row>
    <row r="29" spans="1:15">
      <c r="A29" s="45"/>
      <c r="B29" s="1">
        <v>41625</v>
      </c>
      <c r="C29" t="s">
        <v>148</v>
      </c>
      <c r="D29" s="46"/>
      <c r="E29" s="38"/>
      <c r="F29" s="38">
        <f t="shared" si="1"/>
        <v>0</v>
      </c>
      <c r="G29" s="39">
        <v>400</v>
      </c>
      <c r="H29" s="39"/>
      <c r="I29" s="40">
        <f t="shared" si="0"/>
        <v>29064.250000000007</v>
      </c>
      <c r="J29" s="47">
        <v>400</v>
      </c>
      <c r="K29" s="44"/>
      <c r="L29" s="44"/>
      <c r="M29" s="44"/>
      <c r="N29" s="44"/>
      <c r="O29" s="44"/>
    </row>
    <row r="30" spans="1:15">
      <c r="A30" s="45"/>
      <c r="B30" s="1">
        <v>41626</v>
      </c>
      <c r="C30" t="s">
        <v>148</v>
      </c>
      <c r="D30" s="46"/>
      <c r="E30" s="38"/>
      <c r="F30" s="38">
        <f t="shared" si="1"/>
        <v>0</v>
      </c>
      <c r="G30" s="39">
        <v>300</v>
      </c>
      <c r="H30" s="39"/>
      <c r="I30" s="40">
        <f t="shared" si="0"/>
        <v>29364.250000000007</v>
      </c>
      <c r="J30" s="47">
        <v>300</v>
      </c>
      <c r="K30" s="44"/>
      <c r="L30" s="44"/>
      <c r="M30" s="44"/>
      <c r="N30" s="44"/>
      <c r="O30" s="44"/>
    </row>
    <row r="31" spans="1:15">
      <c r="A31" s="45"/>
      <c r="B31" s="1">
        <v>41627</v>
      </c>
      <c r="C31" t="s">
        <v>148</v>
      </c>
      <c r="D31" s="46"/>
      <c r="E31" s="38"/>
      <c r="F31" s="38">
        <f t="shared" si="1"/>
        <v>0</v>
      </c>
      <c r="G31" s="39">
        <v>100</v>
      </c>
      <c r="H31" s="39"/>
      <c r="I31" s="40">
        <f t="shared" si="0"/>
        <v>29464.250000000007</v>
      </c>
      <c r="J31" s="47">
        <v>100</v>
      </c>
      <c r="K31" s="44"/>
      <c r="L31" s="44"/>
      <c r="M31" s="44"/>
      <c r="N31" s="44"/>
      <c r="O31" s="44"/>
    </row>
    <row r="32" spans="1:15">
      <c r="A32" s="45"/>
      <c r="B32" s="1">
        <v>41635</v>
      </c>
      <c r="C32" t="s">
        <v>148</v>
      </c>
      <c r="D32" s="46"/>
      <c r="E32" s="38"/>
      <c r="F32" s="38">
        <f t="shared" si="1"/>
        <v>0</v>
      </c>
      <c r="G32" s="39">
        <v>400</v>
      </c>
      <c r="H32" s="41"/>
      <c r="I32" s="40">
        <f t="shared" si="0"/>
        <v>29864.250000000007</v>
      </c>
      <c r="J32" s="47">
        <v>400</v>
      </c>
      <c r="K32" s="44"/>
      <c r="L32" s="44"/>
      <c r="M32" s="44"/>
      <c r="N32" s="44"/>
      <c r="O32" s="44"/>
    </row>
    <row r="33" spans="1:15">
      <c r="A33" s="45" t="s">
        <v>128</v>
      </c>
      <c r="B33" s="1">
        <v>41639</v>
      </c>
      <c r="C33" t="s">
        <v>10</v>
      </c>
      <c r="D33" s="46"/>
      <c r="E33" s="38"/>
      <c r="F33" s="38">
        <f t="shared" si="1"/>
        <v>0</v>
      </c>
      <c r="G33" s="39">
        <v>24.52</v>
      </c>
      <c r="H33" s="39"/>
      <c r="I33" s="40">
        <f t="shared" si="0"/>
        <v>29888.770000000008</v>
      </c>
      <c r="J33" s="47"/>
      <c r="K33" s="44"/>
      <c r="L33" s="44"/>
      <c r="M33" s="44"/>
      <c r="N33" s="44"/>
      <c r="O33" s="44">
        <f>SUM(G33)</f>
        <v>24.52</v>
      </c>
    </row>
    <row r="34" spans="1:15" ht="15" thickBot="1">
      <c r="A34" s="6"/>
      <c r="B34" s="5"/>
      <c r="C34" s="6" t="s">
        <v>102</v>
      </c>
      <c r="D34" s="6"/>
      <c r="E34" s="6"/>
      <c r="F34" s="6"/>
      <c r="G34" s="7"/>
      <c r="H34" s="7"/>
      <c r="I34" s="7"/>
      <c r="J34" s="7">
        <f t="shared" ref="J34:O34" si="2">SUM(J4:J33)</f>
        <v>7100</v>
      </c>
      <c r="K34" s="7">
        <f t="shared" si="2"/>
        <v>3736</v>
      </c>
      <c r="L34" s="7">
        <f t="shared" si="2"/>
        <v>800</v>
      </c>
      <c r="M34" s="7">
        <f t="shared" si="2"/>
        <v>16720</v>
      </c>
      <c r="N34" s="7">
        <f t="shared" si="2"/>
        <v>0</v>
      </c>
      <c r="O34" s="7">
        <f t="shared" si="2"/>
        <v>24.52</v>
      </c>
    </row>
    <row r="35" spans="1:15" ht="16" thickTop="1" thickBot="1">
      <c r="G35" s="2"/>
      <c r="H35" s="2"/>
      <c r="I35" s="3"/>
      <c r="J35" s="2"/>
      <c r="K35" s="2"/>
      <c r="L35" s="2"/>
      <c r="M35" s="2"/>
      <c r="N35" s="2"/>
      <c r="O35" s="2"/>
    </row>
    <row r="36" spans="1:15">
      <c r="B36" s="14"/>
      <c r="C36" s="15" t="s">
        <v>151</v>
      </c>
      <c r="D36" s="15"/>
      <c r="E36" s="15"/>
      <c r="F36" s="15"/>
      <c r="G36" s="16"/>
      <c r="H36" s="2"/>
      <c r="I36" s="3"/>
      <c r="J36" s="2"/>
      <c r="K36" s="2"/>
      <c r="L36" s="2"/>
      <c r="M36" s="2"/>
      <c r="N36" s="2"/>
      <c r="O36" s="2"/>
    </row>
    <row r="37" spans="1:15">
      <c r="B37" s="17"/>
      <c r="C37" s="18" t="s">
        <v>27</v>
      </c>
      <c r="D37" s="18"/>
      <c r="E37" s="18"/>
      <c r="F37" s="18"/>
      <c r="G37" s="19">
        <f>SUM(J34)</f>
        <v>7100</v>
      </c>
      <c r="H37" s="2"/>
      <c r="I37" s="3"/>
      <c r="J37" s="2"/>
      <c r="K37" s="2"/>
      <c r="L37" s="2"/>
      <c r="M37" s="2"/>
      <c r="N37" s="2"/>
      <c r="O37" s="2"/>
    </row>
    <row r="38" spans="1:15">
      <c r="B38" s="17"/>
      <c r="C38" s="18" t="s">
        <v>22</v>
      </c>
      <c r="D38" s="18"/>
      <c r="E38" s="18"/>
      <c r="F38" s="18"/>
      <c r="G38" s="19">
        <f>SUM(K34)</f>
        <v>3736</v>
      </c>
      <c r="H38" s="2"/>
      <c r="I38" s="3"/>
      <c r="J38" s="2"/>
      <c r="K38" s="2"/>
      <c r="L38" s="2"/>
      <c r="M38" s="2"/>
      <c r="N38" s="2"/>
      <c r="O38" s="2"/>
    </row>
    <row r="39" spans="1:15">
      <c r="B39" s="20"/>
      <c r="C39" s="13" t="s">
        <v>28</v>
      </c>
      <c r="D39" s="13"/>
      <c r="E39" s="13"/>
      <c r="F39" s="13"/>
      <c r="G39" s="21">
        <f>SUM(G37:G38)</f>
        <v>10836</v>
      </c>
      <c r="H39" s="2"/>
      <c r="I39" s="3"/>
      <c r="J39" s="2"/>
      <c r="K39" s="2"/>
      <c r="L39" s="2"/>
      <c r="M39" s="2"/>
      <c r="N39" s="2"/>
      <c r="O39" s="2"/>
    </row>
    <row r="40" spans="1:15">
      <c r="B40" s="17"/>
      <c r="C40" s="26" t="s">
        <v>25</v>
      </c>
      <c r="D40" s="26"/>
      <c r="E40" s="26"/>
      <c r="F40" s="26"/>
      <c r="G40" s="19">
        <f>SUM(L34)</f>
        <v>800</v>
      </c>
      <c r="H40" s="2"/>
      <c r="J40" s="2"/>
      <c r="K40" s="2"/>
      <c r="L40" s="2"/>
      <c r="M40" s="2"/>
      <c r="N40" s="2"/>
      <c r="O40" s="2"/>
    </row>
    <row r="41" spans="1:15">
      <c r="B41" s="17"/>
      <c r="C41" s="26" t="s">
        <v>23</v>
      </c>
      <c r="D41" s="26"/>
      <c r="E41" s="26"/>
      <c r="F41" s="26"/>
      <c r="G41" s="19">
        <f>SUM(M34)</f>
        <v>16720</v>
      </c>
      <c r="H41" s="2"/>
      <c r="J41" s="2"/>
      <c r="K41" s="2"/>
      <c r="L41" s="2"/>
      <c r="M41" s="2"/>
      <c r="N41" s="2"/>
      <c r="O41" s="2"/>
    </row>
    <row r="42" spans="1:15">
      <c r="B42" s="17"/>
      <c r="C42" s="26" t="s">
        <v>24</v>
      </c>
      <c r="D42" s="26"/>
      <c r="E42" s="26"/>
      <c r="F42" s="26"/>
      <c r="G42" s="19">
        <f>SUM(N34)</f>
        <v>0</v>
      </c>
      <c r="H42" s="2"/>
      <c r="J42" s="2"/>
      <c r="K42" s="2"/>
      <c r="L42" s="2"/>
      <c r="M42" s="2"/>
      <c r="N42" s="2"/>
      <c r="O42" s="2"/>
    </row>
    <row r="43" spans="1:15">
      <c r="B43" s="17"/>
      <c r="C43" s="22" t="s">
        <v>30</v>
      </c>
      <c r="D43" s="22"/>
      <c r="E43" s="22"/>
      <c r="F43" s="22"/>
      <c r="G43" s="19">
        <f>SUM(G40:G42)</f>
        <v>17520</v>
      </c>
      <c r="H43" s="2"/>
      <c r="J43" s="2"/>
      <c r="K43" s="2"/>
      <c r="L43" s="2"/>
      <c r="M43" s="2"/>
      <c r="N43" s="2"/>
      <c r="O43" s="2"/>
    </row>
    <row r="44" spans="1:15">
      <c r="B44" s="20"/>
      <c r="C44" s="13" t="s">
        <v>31</v>
      </c>
      <c r="D44" s="13"/>
      <c r="E44" s="13"/>
      <c r="F44" s="13"/>
      <c r="G44" s="21">
        <f>SUM(G39)-G43</f>
        <v>-6684</v>
      </c>
      <c r="H44" s="2"/>
      <c r="J44" s="2"/>
      <c r="K44" s="2"/>
      <c r="L44" s="2"/>
      <c r="M44" s="2"/>
      <c r="N44" s="2"/>
      <c r="O44" s="2"/>
    </row>
    <row r="45" spans="1:15">
      <c r="B45" s="17"/>
      <c r="C45" s="26" t="s">
        <v>32</v>
      </c>
      <c r="D45" s="26"/>
      <c r="E45" s="26"/>
      <c r="F45" s="26"/>
      <c r="G45" s="19">
        <f>SUM(O34)</f>
        <v>24.52</v>
      </c>
      <c r="H45" s="2"/>
      <c r="J45" s="2"/>
      <c r="K45" s="2"/>
      <c r="L45" s="2"/>
      <c r="M45" s="2"/>
      <c r="N45" s="2"/>
      <c r="O45" s="2"/>
    </row>
    <row r="46" spans="1:15" ht="15" thickBot="1">
      <c r="B46" s="23"/>
      <c r="C46" s="24" t="s">
        <v>33</v>
      </c>
      <c r="D46" s="24"/>
      <c r="E46" s="24"/>
      <c r="F46" s="24"/>
      <c r="G46" s="25">
        <f>SUM(G44:G45)</f>
        <v>-6659.48</v>
      </c>
      <c r="H46" s="2"/>
      <c r="J46" s="2"/>
      <c r="K46" s="2"/>
      <c r="L46" s="2"/>
      <c r="M46" s="2"/>
      <c r="N46" s="2"/>
      <c r="O46" s="2"/>
    </row>
  </sheetData>
  <phoneticPr fontId="6" type="noConversion"/>
  <pageMargins left="0.79000000000000015" right="0.79000000000000015" top="1" bottom="1" header="0.5" footer="0.5"/>
  <pageSetup paperSize="9"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0"/>
  <sheetViews>
    <sheetView zoomScale="125" zoomScaleNormal="125" zoomScalePageLayoutView="125" workbookViewId="0">
      <selection sqref="A1:XFD50"/>
    </sheetView>
  </sheetViews>
  <sheetFormatPr baseColWidth="10" defaultRowHeight="14" x14ac:dyDescent="0"/>
  <cols>
    <col min="3" max="3" width="39" customWidth="1"/>
    <col min="4" max="4" width="7.5" customWidth="1"/>
    <col min="5" max="5" width="3.33203125" bestFit="1" customWidth="1"/>
    <col min="6" max="6" width="5.5" bestFit="1" customWidth="1"/>
    <col min="7" max="8" width="10.83203125" style="2"/>
    <col min="10" max="10" width="12.6640625" bestFit="1" customWidth="1"/>
    <col min="11" max="11" width="14" bestFit="1" customWidth="1"/>
    <col min="12" max="12" width="16.6640625" bestFit="1" customWidth="1"/>
  </cols>
  <sheetData>
    <row r="1" spans="1:15" ht="20">
      <c r="C1" s="37" t="s">
        <v>152</v>
      </c>
      <c r="D1" s="27"/>
      <c r="E1" s="27"/>
      <c r="F1" s="27"/>
      <c r="J1" s="2"/>
      <c r="K1" s="2"/>
      <c r="L1" s="2"/>
      <c r="M1" s="2"/>
      <c r="N1" s="2"/>
      <c r="O1" s="2"/>
    </row>
    <row r="2" spans="1:15">
      <c r="A2" s="35"/>
      <c r="B2" s="35"/>
      <c r="C2" s="35"/>
      <c r="D2" s="29" t="s">
        <v>125</v>
      </c>
      <c r="E2" s="29"/>
      <c r="F2" s="29"/>
      <c r="G2" s="31" t="s">
        <v>126</v>
      </c>
      <c r="H2" s="31"/>
      <c r="I2" s="32"/>
      <c r="J2" s="42"/>
      <c r="K2" s="42"/>
      <c r="L2" s="42"/>
      <c r="M2" s="42"/>
      <c r="N2" s="42"/>
      <c r="O2" s="42"/>
    </row>
    <row r="3" spans="1:15">
      <c r="A3" s="36" t="s">
        <v>36</v>
      </c>
      <c r="B3" s="36" t="s">
        <v>0</v>
      </c>
      <c r="C3" s="36" t="s">
        <v>1</v>
      </c>
      <c r="D3" s="30" t="s">
        <v>109</v>
      </c>
      <c r="E3" s="30" t="s">
        <v>110</v>
      </c>
      <c r="F3" s="30" t="s">
        <v>4</v>
      </c>
      <c r="G3" s="33" t="s">
        <v>2</v>
      </c>
      <c r="H3" s="33" t="s">
        <v>3</v>
      </c>
      <c r="I3" s="34" t="s">
        <v>4</v>
      </c>
      <c r="J3" s="43" t="s">
        <v>21</v>
      </c>
      <c r="K3" s="43" t="s">
        <v>22</v>
      </c>
      <c r="L3" s="43" t="s">
        <v>25</v>
      </c>
      <c r="M3" s="43" t="s">
        <v>23</v>
      </c>
      <c r="N3" s="43" t="s">
        <v>24</v>
      </c>
      <c r="O3" s="43" t="s">
        <v>26</v>
      </c>
    </row>
    <row r="4" spans="1:15">
      <c r="A4" s="36"/>
      <c r="B4" s="36">
        <v>10113</v>
      </c>
      <c r="C4" s="36" t="s">
        <v>5</v>
      </c>
      <c r="D4" s="30"/>
      <c r="E4" s="30"/>
      <c r="F4" s="30"/>
      <c r="G4" s="33"/>
      <c r="H4" s="33"/>
      <c r="I4" s="33">
        <v>29888.77</v>
      </c>
      <c r="J4" s="43"/>
      <c r="K4" s="43"/>
      <c r="L4" s="43"/>
      <c r="M4" s="43"/>
      <c r="N4" s="43"/>
      <c r="O4" s="43"/>
    </row>
    <row r="5" spans="1:15">
      <c r="A5" s="52">
        <v>1</v>
      </c>
      <c r="B5" s="1">
        <v>41647</v>
      </c>
      <c r="C5" t="s">
        <v>153</v>
      </c>
      <c r="D5" s="38"/>
      <c r="E5" s="38"/>
      <c r="F5" s="38"/>
      <c r="G5" s="39"/>
      <c r="H5" s="39">
        <v>758</v>
      </c>
      <c r="I5" s="40">
        <f>I4+G5-H5</f>
        <v>29130.77</v>
      </c>
      <c r="J5" s="44"/>
      <c r="K5" s="44"/>
      <c r="L5" s="44"/>
      <c r="M5" s="44"/>
      <c r="N5" s="44">
        <f>SUM(H5)</f>
        <v>758</v>
      </c>
      <c r="O5" s="44"/>
    </row>
    <row r="6" spans="1:15">
      <c r="A6" s="45"/>
      <c r="B6" s="1">
        <v>16</v>
      </c>
      <c r="C6" t="s">
        <v>154</v>
      </c>
      <c r="D6" s="46"/>
      <c r="E6" s="38"/>
      <c r="F6" s="38"/>
      <c r="G6" s="39">
        <v>300</v>
      </c>
      <c r="H6" s="39"/>
      <c r="I6" s="40">
        <f t="shared" ref="I6:I37" si="0">I5+G6-H6</f>
        <v>29430.77</v>
      </c>
      <c r="J6" s="44">
        <f>SUM(G6)</f>
        <v>300</v>
      </c>
      <c r="K6" s="44"/>
      <c r="L6" s="44"/>
      <c r="M6" s="44">
        <f>SUM(H6)</f>
        <v>0</v>
      </c>
      <c r="N6" s="44"/>
      <c r="O6" s="44"/>
    </row>
    <row r="7" spans="1:15">
      <c r="A7" s="45"/>
      <c r="B7" s="1">
        <v>41655</v>
      </c>
      <c r="C7" t="s">
        <v>155</v>
      </c>
      <c r="D7" s="46"/>
      <c r="E7" s="38"/>
      <c r="F7" s="38"/>
      <c r="G7" s="39">
        <v>300</v>
      </c>
      <c r="H7" s="39"/>
      <c r="I7" s="40">
        <f t="shared" si="0"/>
        <v>29730.77</v>
      </c>
      <c r="J7" s="44">
        <f t="shared" ref="J7:J33" si="1">SUM(G7)</f>
        <v>300</v>
      </c>
      <c r="K7" s="44"/>
      <c r="L7" s="44"/>
      <c r="M7" s="44">
        <f>SUM(H7)</f>
        <v>0</v>
      </c>
      <c r="N7" s="44"/>
      <c r="O7" s="44"/>
    </row>
    <row r="8" spans="1:15">
      <c r="A8" s="45"/>
      <c r="B8" s="1">
        <v>41657</v>
      </c>
      <c r="C8" s="1" t="s">
        <v>156</v>
      </c>
      <c r="D8" s="46"/>
      <c r="E8" s="38"/>
      <c r="F8" s="38"/>
      <c r="G8" s="39">
        <v>150</v>
      </c>
      <c r="H8" s="39"/>
      <c r="I8" s="40">
        <f t="shared" si="0"/>
        <v>29880.77</v>
      </c>
      <c r="J8" s="44">
        <f t="shared" si="1"/>
        <v>150</v>
      </c>
      <c r="K8" s="44"/>
      <c r="L8" s="44">
        <f>SUM(H8)</f>
        <v>0</v>
      </c>
      <c r="M8" s="44"/>
      <c r="N8" s="44"/>
      <c r="O8" s="44"/>
    </row>
    <row r="9" spans="1:15">
      <c r="A9" s="45"/>
      <c r="B9" s="1"/>
      <c r="C9" t="s">
        <v>157</v>
      </c>
      <c r="D9" s="46"/>
      <c r="E9" s="38"/>
      <c r="F9" s="38"/>
      <c r="G9" s="39">
        <v>150</v>
      </c>
      <c r="H9" s="39"/>
      <c r="I9" s="40">
        <f t="shared" si="0"/>
        <v>30030.77</v>
      </c>
      <c r="J9" s="44">
        <f t="shared" si="1"/>
        <v>150</v>
      </c>
      <c r="K9" s="44"/>
      <c r="L9" s="48"/>
      <c r="M9" s="44"/>
      <c r="N9" s="44"/>
      <c r="O9" s="44"/>
    </row>
    <row r="10" spans="1:15">
      <c r="A10" s="45"/>
      <c r="B10" s="1">
        <v>41662</v>
      </c>
      <c r="C10" t="s">
        <v>158</v>
      </c>
      <c r="D10" s="46"/>
      <c r="E10" s="38"/>
      <c r="F10" s="38"/>
      <c r="G10" s="39">
        <v>150</v>
      </c>
      <c r="H10" s="39"/>
      <c r="I10" s="40">
        <f t="shared" si="0"/>
        <v>30180.77</v>
      </c>
      <c r="J10" s="44">
        <f t="shared" si="1"/>
        <v>150</v>
      </c>
      <c r="K10" s="44"/>
      <c r="L10" s="48"/>
      <c r="M10" s="44"/>
      <c r="N10" s="44"/>
      <c r="O10" s="44"/>
    </row>
    <row r="11" spans="1:15">
      <c r="A11" s="45"/>
      <c r="B11" s="1">
        <v>2501</v>
      </c>
      <c r="C11" t="s">
        <v>159</v>
      </c>
      <c r="D11" s="46"/>
      <c r="E11" s="38"/>
      <c r="F11" s="38"/>
      <c r="G11" s="39">
        <v>400</v>
      </c>
      <c r="H11" s="39"/>
      <c r="I11" s="40">
        <f t="shared" si="0"/>
        <v>30580.77</v>
      </c>
      <c r="J11" s="44">
        <f t="shared" si="1"/>
        <v>400</v>
      </c>
      <c r="K11" s="44"/>
      <c r="L11" s="48"/>
      <c r="M11" s="44"/>
      <c r="N11" s="44"/>
      <c r="O11" s="44"/>
    </row>
    <row r="12" spans="1:15">
      <c r="A12" s="45"/>
      <c r="B12" s="1">
        <v>41668</v>
      </c>
      <c r="C12" t="s">
        <v>160</v>
      </c>
      <c r="D12" s="46"/>
      <c r="E12" s="38"/>
      <c r="F12" s="38"/>
      <c r="G12" s="39">
        <v>300</v>
      </c>
      <c r="H12" s="39"/>
      <c r="I12" s="40">
        <f t="shared" si="0"/>
        <v>30880.77</v>
      </c>
      <c r="J12" s="44">
        <f t="shared" si="1"/>
        <v>300</v>
      </c>
      <c r="K12" s="44"/>
      <c r="L12" s="48"/>
      <c r="M12" s="44"/>
      <c r="N12" s="44"/>
      <c r="O12" s="44"/>
    </row>
    <row r="13" spans="1:15">
      <c r="A13" s="45"/>
      <c r="B13" s="1">
        <v>41668</v>
      </c>
      <c r="C13" t="s">
        <v>160</v>
      </c>
      <c r="D13" s="46"/>
      <c r="E13" s="38"/>
      <c r="F13" s="38"/>
      <c r="G13" s="39">
        <v>300</v>
      </c>
      <c r="H13" s="39"/>
      <c r="I13" s="40">
        <f t="shared" si="0"/>
        <v>31180.77</v>
      </c>
      <c r="J13" s="44">
        <f t="shared" si="1"/>
        <v>300</v>
      </c>
      <c r="K13" s="44"/>
      <c r="L13" s="44"/>
      <c r="M13" s="44"/>
      <c r="N13" s="44"/>
      <c r="O13" s="44"/>
    </row>
    <row r="14" spans="1:15">
      <c r="A14" s="45"/>
      <c r="B14" s="1">
        <v>41674</v>
      </c>
      <c r="C14" t="s">
        <v>161</v>
      </c>
      <c r="D14" s="46"/>
      <c r="E14" s="38"/>
      <c r="F14" s="38"/>
      <c r="G14" s="39">
        <v>150</v>
      </c>
      <c r="H14" s="39"/>
      <c r="I14" s="40">
        <f t="shared" si="0"/>
        <v>31330.77</v>
      </c>
      <c r="J14" s="44">
        <f t="shared" si="1"/>
        <v>150</v>
      </c>
      <c r="K14" s="44"/>
      <c r="L14" s="48"/>
      <c r="M14" s="44"/>
      <c r="N14" s="44"/>
      <c r="O14" s="44"/>
    </row>
    <row r="15" spans="1:15">
      <c r="A15" s="52">
        <v>2</v>
      </c>
      <c r="B15" s="1">
        <v>41678</v>
      </c>
      <c r="C15" t="s">
        <v>162</v>
      </c>
      <c r="D15" s="46"/>
      <c r="E15" s="38"/>
      <c r="F15" s="38"/>
      <c r="G15" s="39">
        <v>1750</v>
      </c>
      <c r="H15" s="39"/>
      <c r="I15" s="40">
        <f t="shared" si="0"/>
        <v>33080.770000000004</v>
      </c>
      <c r="J15" s="44"/>
      <c r="K15" s="44">
        <f>SUM(G15)</f>
        <v>1750</v>
      </c>
      <c r="L15" s="48"/>
      <c r="M15" s="44"/>
      <c r="N15" s="44"/>
      <c r="O15" s="44"/>
    </row>
    <row r="16" spans="1:15">
      <c r="A16" s="45"/>
      <c r="B16" s="1">
        <v>41681</v>
      </c>
      <c r="C16" t="s">
        <v>163</v>
      </c>
      <c r="D16" s="46"/>
      <c r="E16" s="38"/>
      <c r="F16" s="38"/>
      <c r="G16" s="39">
        <v>400</v>
      </c>
      <c r="H16" s="39"/>
      <c r="I16" s="40">
        <f t="shared" si="0"/>
        <v>33480.770000000004</v>
      </c>
      <c r="J16" s="44">
        <f t="shared" si="1"/>
        <v>400</v>
      </c>
      <c r="K16" s="44"/>
      <c r="L16" s="44"/>
      <c r="M16" s="44"/>
      <c r="N16" s="44"/>
      <c r="O16" s="44"/>
    </row>
    <row r="17" spans="1:15">
      <c r="A17" s="52"/>
      <c r="B17" s="1">
        <v>41688</v>
      </c>
      <c r="C17" t="s">
        <v>162</v>
      </c>
      <c r="D17" s="46"/>
      <c r="E17" s="38"/>
      <c r="F17" s="38"/>
      <c r="G17" s="39">
        <v>1750</v>
      </c>
      <c r="H17" s="39"/>
      <c r="I17" s="40">
        <f t="shared" si="0"/>
        <v>35230.770000000004</v>
      </c>
      <c r="J17" s="44"/>
      <c r="K17" s="44">
        <f>SUM(G17)</f>
        <v>1750</v>
      </c>
      <c r="L17" s="44"/>
      <c r="M17" s="44">
        <f>SUM(H17)</f>
        <v>0</v>
      </c>
      <c r="N17" s="44"/>
      <c r="O17" s="44"/>
    </row>
    <row r="18" spans="1:15">
      <c r="A18" s="45"/>
      <c r="B18" s="1">
        <v>41702</v>
      </c>
      <c r="C18" t="s">
        <v>164</v>
      </c>
      <c r="D18" s="46"/>
      <c r="E18" s="38"/>
      <c r="F18" s="38"/>
      <c r="G18" s="39">
        <v>400</v>
      </c>
      <c r="H18" s="39"/>
      <c r="I18" s="40">
        <f t="shared" si="0"/>
        <v>35630.770000000004</v>
      </c>
      <c r="J18" s="44">
        <f t="shared" si="1"/>
        <v>400</v>
      </c>
      <c r="K18" s="44"/>
      <c r="L18" s="44"/>
      <c r="M18" s="44"/>
      <c r="N18" s="44"/>
      <c r="O18" s="44"/>
    </row>
    <row r="19" spans="1:15">
      <c r="A19" s="45"/>
      <c r="B19" s="1">
        <v>41702</v>
      </c>
      <c r="C19" t="s">
        <v>165</v>
      </c>
      <c r="D19" s="46"/>
      <c r="E19" s="38"/>
      <c r="F19" s="38"/>
      <c r="G19" s="39">
        <v>400</v>
      </c>
      <c r="H19" s="39"/>
      <c r="I19" s="40">
        <f t="shared" si="0"/>
        <v>36030.770000000004</v>
      </c>
      <c r="J19" s="44">
        <f t="shared" si="1"/>
        <v>400</v>
      </c>
      <c r="K19" s="44"/>
      <c r="L19" s="44"/>
      <c r="M19" s="44"/>
      <c r="N19" s="44"/>
      <c r="O19" s="44"/>
    </row>
    <row r="20" spans="1:15">
      <c r="A20" s="45"/>
      <c r="B20" s="1">
        <v>41717</v>
      </c>
      <c r="C20" t="s">
        <v>166</v>
      </c>
      <c r="D20" s="46"/>
      <c r="E20" s="38"/>
      <c r="F20" s="38"/>
      <c r="G20" s="39">
        <v>400</v>
      </c>
      <c r="H20" s="39"/>
      <c r="I20" s="40">
        <f t="shared" si="0"/>
        <v>36430.770000000004</v>
      </c>
      <c r="J20" s="44">
        <f t="shared" si="1"/>
        <v>400</v>
      </c>
      <c r="K20" s="44"/>
      <c r="L20" s="44"/>
      <c r="M20" s="44"/>
      <c r="N20" s="44"/>
      <c r="O20" s="44"/>
    </row>
    <row r="21" spans="1:15">
      <c r="A21" s="45"/>
      <c r="B21" s="1">
        <v>41718</v>
      </c>
      <c r="C21" t="s">
        <v>167</v>
      </c>
      <c r="D21" s="46"/>
      <c r="E21" s="38"/>
      <c r="F21" s="38"/>
      <c r="G21" s="39">
        <v>400</v>
      </c>
      <c r="H21" s="39"/>
      <c r="I21" s="40">
        <f t="shared" si="0"/>
        <v>36830.770000000004</v>
      </c>
      <c r="J21" s="44">
        <f t="shared" si="1"/>
        <v>400</v>
      </c>
      <c r="K21" s="44"/>
      <c r="L21" s="44"/>
      <c r="M21" s="44"/>
      <c r="N21" s="44"/>
      <c r="O21" s="44"/>
    </row>
    <row r="22" spans="1:15">
      <c r="A22" s="45"/>
      <c r="B22" s="1">
        <v>41761</v>
      </c>
      <c r="C22" t="s">
        <v>168</v>
      </c>
      <c r="D22" s="46"/>
      <c r="E22" s="38"/>
      <c r="F22" s="38"/>
      <c r="G22" s="39">
        <v>150</v>
      </c>
      <c r="H22" s="39"/>
      <c r="I22" s="40">
        <f t="shared" si="0"/>
        <v>36980.770000000004</v>
      </c>
      <c r="J22" s="44">
        <f t="shared" si="1"/>
        <v>150</v>
      </c>
      <c r="K22" s="44"/>
      <c r="L22" s="44"/>
      <c r="M22" s="44"/>
      <c r="N22" s="44"/>
      <c r="O22" s="44"/>
    </row>
    <row r="23" spans="1:15">
      <c r="A23" s="52"/>
      <c r="B23" s="1">
        <v>41886</v>
      </c>
      <c r="C23" t="s">
        <v>162</v>
      </c>
      <c r="D23" s="46"/>
      <c r="E23" s="38"/>
      <c r="F23" s="38"/>
      <c r="G23" s="39">
        <v>1750</v>
      </c>
      <c r="H23" s="39"/>
      <c r="I23" s="40">
        <f t="shared" si="0"/>
        <v>38730.770000000004</v>
      </c>
      <c r="J23" s="44"/>
      <c r="K23" s="44">
        <f>SUM(G23)</f>
        <v>1750</v>
      </c>
      <c r="L23" s="44"/>
      <c r="M23" s="44"/>
      <c r="N23" s="44"/>
      <c r="O23" s="44"/>
    </row>
    <row r="24" spans="1:15">
      <c r="A24" s="52">
        <v>2</v>
      </c>
      <c r="B24" s="1">
        <v>41898</v>
      </c>
      <c r="C24" t="s">
        <v>169</v>
      </c>
      <c r="D24" s="46"/>
      <c r="E24" s="38"/>
      <c r="F24" s="38"/>
      <c r="G24" s="39"/>
      <c r="H24" s="39">
        <v>750</v>
      </c>
      <c r="I24" s="40">
        <f t="shared" si="0"/>
        <v>37980.770000000004</v>
      </c>
      <c r="J24" s="44">
        <f t="shared" si="1"/>
        <v>0</v>
      </c>
      <c r="L24" s="44">
        <f>SUM(H24)</f>
        <v>750</v>
      </c>
      <c r="M24" s="44"/>
      <c r="N24" s="44"/>
      <c r="O24" s="44"/>
    </row>
    <row r="25" spans="1:15">
      <c r="A25" s="45"/>
      <c r="B25" s="1">
        <v>41901</v>
      </c>
      <c r="C25" t="s">
        <v>162</v>
      </c>
      <c r="D25" s="46"/>
      <c r="E25" s="38"/>
      <c r="F25" s="38"/>
      <c r="G25" s="39">
        <v>1750</v>
      </c>
      <c r="H25" s="39"/>
      <c r="I25" s="40">
        <f t="shared" si="0"/>
        <v>39730.770000000004</v>
      </c>
      <c r="J25" s="44"/>
      <c r="K25" s="44">
        <f>SUM(G25)</f>
        <v>1750</v>
      </c>
      <c r="L25" s="44"/>
      <c r="M25" s="44"/>
      <c r="N25" s="44"/>
      <c r="O25" s="44"/>
    </row>
    <row r="26" spans="1:15">
      <c r="A26" s="52">
        <v>3</v>
      </c>
      <c r="B26" s="1">
        <v>41901</v>
      </c>
      <c r="C26" t="s">
        <v>170</v>
      </c>
      <c r="D26" s="46"/>
      <c r="E26" s="38"/>
      <c r="F26" s="38"/>
      <c r="G26" s="39"/>
      <c r="H26" s="39">
        <v>7984</v>
      </c>
      <c r="I26" s="40">
        <f t="shared" si="0"/>
        <v>31746.770000000004</v>
      </c>
      <c r="J26" s="44">
        <f t="shared" si="1"/>
        <v>0</v>
      </c>
      <c r="K26" s="44"/>
      <c r="L26" s="44">
        <v>2145</v>
      </c>
      <c r="M26" s="44">
        <v>5839</v>
      </c>
      <c r="N26" s="44"/>
      <c r="O26" s="44"/>
    </row>
    <row r="27" spans="1:15">
      <c r="A27" s="45"/>
      <c r="B27" s="1">
        <v>41915</v>
      </c>
      <c r="C27" t="s">
        <v>171</v>
      </c>
      <c r="D27" s="46"/>
      <c r="E27" s="38"/>
      <c r="F27" s="38"/>
      <c r="G27" s="39">
        <v>150</v>
      </c>
      <c r="H27" s="39"/>
      <c r="I27" s="40">
        <f t="shared" si="0"/>
        <v>31896.770000000004</v>
      </c>
      <c r="J27" s="44">
        <f t="shared" si="1"/>
        <v>150</v>
      </c>
      <c r="K27" s="44"/>
      <c r="L27" s="44"/>
      <c r="M27" s="44"/>
      <c r="N27" s="44"/>
      <c r="O27" s="44"/>
    </row>
    <row r="28" spans="1:15">
      <c r="A28" s="52">
        <v>4</v>
      </c>
      <c r="B28" s="1">
        <v>41948</v>
      </c>
      <c r="C28" t="s">
        <v>172</v>
      </c>
      <c r="D28" s="46"/>
      <c r="E28" s="38"/>
      <c r="F28" s="38"/>
      <c r="G28" s="39">
        <v>2173</v>
      </c>
      <c r="H28" s="39"/>
      <c r="I28" s="40">
        <f t="shared" si="0"/>
        <v>34069.770000000004</v>
      </c>
      <c r="J28" s="44"/>
      <c r="K28" s="44">
        <f>SUM(G28)</f>
        <v>2173</v>
      </c>
      <c r="L28" s="44"/>
      <c r="M28" s="44"/>
      <c r="N28" s="44"/>
      <c r="O28" s="44"/>
    </row>
    <row r="29" spans="1:15">
      <c r="A29" s="45"/>
      <c r="B29" s="1">
        <v>41951</v>
      </c>
      <c r="C29" t="s">
        <v>173</v>
      </c>
      <c r="D29" s="46"/>
      <c r="E29" s="38"/>
      <c r="F29" s="38"/>
      <c r="G29" s="39">
        <v>200</v>
      </c>
      <c r="H29" s="39"/>
      <c r="I29" s="40">
        <f t="shared" si="0"/>
        <v>34269.770000000004</v>
      </c>
      <c r="J29" s="44">
        <f t="shared" si="1"/>
        <v>200</v>
      </c>
      <c r="K29" s="44"/>
      <c r="L29" s="44"/>
      <c r="M29" s="44"/>
      <c r="N29" s="44"/>
      <c r="O29" s="44"/>
    </row>
    <row r="30" spans="1:15">
      <c r="A30" s="45"/>
      <c r="B30" s="1">
        <v>41956</v>
      </c>
      <c r="C30" t="s">
        <v>174</v>
      </c>
      <c r="D30" s="46"/>
      <c r="E30" s="38"/>
      <c r="F30" s="38"/>
      <c r="G30" s="39">
        <v>150</v>
      </c>
      <c r="H30" s="39"/>
      <c r="I30" s="40">
        <f t="shared" si="0"/>
        <v>34419.770000000004</v>
      </c>
      <c r="J30" s="44">
        <f t="shared" si="1"/>
        <v>150</v>
      </c>
      <c r="K30" s="44"/>
      <c r="L30" s="44"/>
      <c r="M30" s="44"/>
      <c r="N30" s="44"/>
      <c r="O30" s="44"/>
    </row>
    <row r="31" spans="1:15">
      <c r="A31" s="45"/>
      <c r="B31" s="1">
        <v>41957</v>
      </c>
      <c r="C31" t="s">
        <v>175</v>
      </c>
      <c r="D31" s="46"/>
      <c r="E31" s="38"/>
      <c r="F31" s="38"/>
      <c r="G31" s="39">
        <v>150</v>
      </c>
      <c r="H31" s="39"/>
      <c r="I31" s="40">
        <f t="shared" si="0"/>
        <v>34569.770000000004</v>
      </c>
      <c r="J31" s="44">
        <f t="shared" si="1"/>
        <v>150</v>
      </c>
      <c r="K31" s="44"/>
      <c r="L31" s="44"/>
      <c r="M31" s="44"/>
      <c r="N31" s="44"/>
      <c r="O31" s="44"/>
    </row>
    <row r="32" spans="1:15">
      <c r="A32" s="45"/>
      <c r="B32" s="1">
        <v>41964</v>
      </c>
      <c r="C32" t="s">
        <v>176</v>
      </c>
      <c r="D32" s="46"/>
      <c r="E32" s="38"/>
      <c r="F32" s="38"/>
      <c r="G32" s="39">
        <v>150</v>
      </c>
      <c r="H32" s="39"/>
      <c r="I32" s="40">
        <f t="shared" si="0"/>
        <v>34719.770000000004</v>
      </c>
      <c r="J32" s="44">
        <f t="shared" si="1"/>
        <v>150</v>
      </c>
      <c r="K32" s="44"/>
      <c r="L32" s="44"/>
      <c r="M32" s="44"/>
      <c r="N32" s="44"/>
      <c r="O32" s="44"/>
    </row>
    <row r="33" spans="1:15">
      <c r="A33" s="45"/>
      <c r="B33" s="1">
        <v>41964</v>
      </c>
      <c r="C33" t="s">
        <v>177</v>
      </c>
      <c r="D33" s="46"/>
      <c r="E33" s="38"/>
      <c r="F33" s="38"/>
      <c r="G33" s="39">
        <v>150</v>
      </c>
      <c r="H33" s="39"/>
      <c r="I33" s="40">
        <f t="shared" si="0"/>
        <v>34869.770000000004</v>
      </c>
      <c r="J33" s="44">
        <f t="shared" si="1"/>
        <v>150</v>
      </c>
      <c r="K33" s="44"/>
      <c r="L33" s="44"/>
      <c r="M33" s="44"/>
      <c r="N33" s="44"/>
      <c r="O33" s="44"/>
    </row>
    <row r="34" spans="1:15">
      <c r="A34" s="52">
        <v>5</v>
      </c>
      <c r="B34" s="1">
        <v>41977</v>
      </c>
      <c r="C34" t="s">
        <v>178</v>
      </c>
      <c r="D34" s="46"/>
      <c r="E34" s="38"/>
      <c r="F34" s="38"/>
      <c r="G34" s="39"/>
      <c r="H34" s="39">
        <v>58.8</v>
      </c>
      <c r="I34" s="40">
        <f t="shared" si="0"/>
        <v>34810.97</v>
      </c>
      <c r="J34" s="47"/>
      <c r="K34" s="44"/>
      <c r="L34" s="44">
        <f>SUM(H34)</f>
        <v>58.8</v>
      </c>
      <c r="M34" s="44"/>
      <c r="N34" s="44"/>
      <c r="O34" s="44"/>
    </row>
    <row r="35" spans="1:15">
      <c r="A35" s="52">
        <v>6</v>
      </c>
      <c r="B35" s="1">
        <v>41986</v>
      </c>
      <c r="C35" t="s">
        <v>180</v>
      </c>
      <c r="D35" s="46"/>
      <c r="E35" s="38"/>
      <c r="F35" s="38"/>
      <c r="G35" s="39"/>
      <c r="H35" s="39">
        <v>480</v>
      </c>
      <c r="I35" s="40">
        <f t="shared" si="0"/>
        <v>34330.97</v>
      </c>
      <c r="J35" s="47"/>
      <c r="K35" s="44"/>
      <c r="L35" s="44">
        <f>SUM(H35)</f>
        <v>480</v>
      </c>
      <c r="M35" s="44"/>
      <c r="N35" s="44"/>
      <c r="O35" s="44"/>
    </row>
    <row r="36" spans="1:15">
      <c r="A36" s="52"/>
      <c r="B36" s="1">
        <v>41986</v>
      </c>
      <c r="C36" t="s">
        <v>179</v>
      </c>
      <c r="D36" s="46"/>
      <c r="E36" s="38"/>
      <c r="F36" s="38"/>
      <c r="G36" s="39">
        <v>809</v>
      </c>
      <c r="H36" s="39"/>
      <c r="I36" s="40">
        <f t="shared" si="0"/>
        <v>35139.97</v>
      </c>
      <c r="J36" s="47"/>
      <c r="K36" s="44">
        <f>SUM(G36)</f>
        <v>809</v>
      </c>
      <c r="L36" s="44"/>
      <c r="M36" s="44"/>
      <c r="N36" s="44"/>
      <c r="O36" s="44"/>
    </row>
    <row r="37" spans="1:15">
      <c r="A37" s="45"/>
      <c r="B37" s="1">
        <v>42004</v>
      </c>
      <c r="C37" t="s">
        <v>91</v>
      </c>
      <c r="D37" s="46"/>
      <c r="E37" s="38"/>
      <c r="F37" s="38"/>
      <c r="G37" s="39">
        <v>35.1</v>
      </c>
      <c r="H37" s="39"/>
      <c r="I37" s="40">
        <f t="shared" si="0"/>
        <v>35175.07</v>
      </c>
      <c r="J37" s="47"/>
      <c r="K37" s="44"/>
      <c r="L37" s="44"/>
      <c r="M37" s="44"/>
      <c r="N37" s="44"/>
      <c r="O37" s="44">
        <f>SUM(G37)</f>
        <v>35.1</v>
      </c>
    </row>
    <row r="38" spans="1:15" ht="15" thickBot="1">
      <c r="A38" s="6"/>
      <c r="B38" s="5"/>
      <c r="C38" s="51" t="s">
        <v>102</v>
      </c>
      <c r="D38" s="6"/>
      <c r="E38" s="6"/>
      <c r="F38" s="6"/>
      <c r="G38" s="7">
        <f>SUM(G5:G37)</f>
        <v>15317.1</v>
      </c>
      <c r="H38" s="7">
        <f>SUM(H5:H37)</f>
        <v>10030.799999999999</v>
      </c>
      <c r="I38" s="50">
        <f>SUM(I37)</f>
        <v>35175.07</v>
      </c>
      <c r="J38" s="7">
        <f t="shared" ref="J38:O38" si="2">SUM(J5:J37)</f>
        <v>5300</v>
      </c>
      <c r="K38" s="7">
        <f t="shared" si="2"/>
        <v>9982</v>
      </c>
      <c r="L38" s="7">
        <f t="shared" si="2"/>
        <v>3433.8</v>
      </c>
      <c r="M38" s="7">
        <f t="shared" si="2"/>
        <v>5839</v>
      </c>
      <c r="N38" s="7">
        <f t="shared" si="2"/>
        <v>758</v>
      </c>
      <c r="O38" s="7">
        <f t="shared" si="2"/>
        <v>35.1</v>
      </c>
    </row>
    <row r="39" spans="1:15" ht="16" thickTop="1" thickBot="1">
      <c r="I39" s="3"/>
      <c r="J39" s="2"/>
      <c r="K39" s="2"/>
      <c r="L39" s="2"/>
      <c r="M39" s="2"/>
      <c r="N39" s="2"/>
      <c r="O39" s="2"/>
    </row>
    <row r="40" spans="1:15">
      <c r="B40" s="14"/>
      <c r="C40" s="15" t="s">
        <v>181</v>
      </c>
      <c r="D40" s="15"/>
      <c r="E40" s="15"/>
      <c r="F40" s="15"/>
      <c r="G40" s="16"/>
      <c r="I40" s="3"/>
      <c r="J40" s="2"/>
      <c r="K40" s="2"/>
      <c r="L40" s="2"/>
      <c r="M40" s="2"/>
      <c r="N40" s="2"/>
      <c r="O40" s="2"/>
    </row>
    <row r="41" spans="1:15">
      <c r="B41" s="17"/>
      <c r="C41" s="18" t="s">
        <v>27</v>
      </c>
      <c r="D41" s="18"/>
      <c r="E41" s="18"/>
      <c r="F41" s="18"/>
      <c r="G41" s="19">
        <f>SUM(J38)</f>
        <v>5300</v>
      </c>
      <c r="I41" s="3"/>
      <c r="J41" s="2"/>
      <c r="K41" s="2"/>
      <c r="L41" s="2"/>
      <c r="M41" s="2"/>
      <c r="N41" s="2"/>
      <c r="O41" s="2"/>
    </row>
    <row r="42" spans="1:15">
      <c r="B42" s="17"/>
      <c r="C42" s="18" t="s">
        <v>22</v>
      </c>
      <c r="D42" s="18"/>
      <c r="E42" s="18"/>
      <c r="F42" s="18"/>
      <c r="G42" s="19">
        <f>SUM(K38)</f>
        <v>9982</v>
      </c>
      <c r="I42" s="3"/>
      <c r="J42" s="2"/>
      <c r="K42" s="2"/>
      <c r="L42" s="2"/>
      <c r="M42" s="2"/>
      <c r="N42" s="2"/>
      <c r="O42" s="2"/>
    </row>
    <row r="43" spans="1:15">
      <c r="B43" s="20"/>
      <c r="C43" s="13" t="s">
        <v>28</v>
      </c>
      <c r="D43" s="13"/>
      <c r="E43" s="13"/>
      <c r="F43" s="13"/>
      <c r="G43" s="21">
        <f>SUM(G41:G42)</f>
        <v>15282</v>
      </c>
      <c r="I43" s="3"/>
      <c r="J43" s="2"/>
      <c r="K43" s="2"/>
      <c r="L43" s="2"/>
      <c r="M43" s="2"/>
      <c r="N43" s="2"/>
      <c r="O43" s="2"/>
    </row>
    <row r="44" spans="1:15">
      <c r="B44" s="17"/>
      <c r="C44" s="26" t="s">
        <v>25</v>
      </c>
      <c r="D44" s="26"/>
      <c r="E44" s="26"/>
      <c r="F44" s="26"/>
      <c r="G44" s="19">
        <f>SUM(L38)</f>
        <v>3433.8</v>
      </c>
      <c r="J44" s="2"/>
      <c r="K44" s="2"/>
      <c r="L44" s="2"/>
      <c r="M44" s="2"/>
      <c r="N44" s="2"/>
      <c r="O44" s="2"/>
    </row>
    <row r="45" spans="1:15">
      <c r="B45" s="17"/>
      <c r="C45" s="26" t="s">
        <v>23</v>
      </c>
      <c r="D45" s="26"/>
      <c r="E45" s="26"/>
      <c r="F45" s="26"/>
      <c r="G45" s="19">
        <f>SUM(M38)</f>
        <v>5839</v>
      </c>
      <c r="J45" s="2"/>
      <c r="K45" s="2"/>
      <c r="L45" s="2"/>
      <c r="M45" s="2"/>
      <c r="N45" s="2"/>
      <c r="O45" s="2"/>
    </row>
    <row r="46" spans="1:15">
      <c r="B46" s="17"/>
      <c r="C46" s="26" t="s">
        <v>24</v>
      </c>
      <c r="D46" s="26"/>
      <c r="E46" s="26"/>
      <c r="F46" s="26"/>
      <c r="G46" s="19">
        <f>SUM(N38)</f>
        <v>758</v>
      </c>
      <c r="J46" s="2"/>
      <c r="K46" s="2"/>
      <c r="L46" s="2"/>
      <c r="M46" s="2"/>
      <c r="N46" s="2"/>
      <c r="O46" s="2"/>
    </row>
    <row r="47" spans="1:15">
      <c r="B47" s="17"/>
      <c r="C47" s="22" t="s">
        <v>30</v>
      </c>
      <c r="D47" s="22"/>
      <c r="E47" s="22"/>
      <c r="F47" s="22"/>
      <c r="G47" s="19">
        <f>SUM(G44:G46)</f>
        <v>10030.799999999999</v>
      </c>
      <c r="J47" s="2"/>
      <c r="K47" s="2"/>
      <c r="L47" s="2"/>
      <c r="M47" s="2"/>
      <c r="N47" s="2"/>
      <c r="O47" s="2"/>
    </row>
    <row r="48" spans="1:15">
      <c r="B48" s="20"/>
      <c r="C48" s="13" t="s">
        <v>31</v>
      </c>
      <c r="D48" s="13"/>
      <c r="E48" s="13"/>
      <c r="F48" s="13"/>
      <c r="G48" s="21">
        <f>SUM(G43)-G47</f>
        <v>5251.2000000000007</v>
      </c>
      <c r="J48" s="2"/>
      <c r="K48" s="2"/>
      <c r="L48" s="2"/>
      <c r="M48" s="2"/>
      <c r="N48" s="2"/>
      <c r="O48" s="2"/>
    </row>
    <row r="49" spans="2:15">
      <c r="B49" s="17"/>
      <c r="C49" s="26" t="s">
        <v>32</v>
      </c>
      <c r="D49" s="26"/>
      <c r="E49" s="26"/>
      <c r="F49" s="26"/>
      <c r="G49" s="19">
        <f>SUM(O38)</f>
        <v>35.1</v>
      </c>
      <c r="J49" s="2"/>
      <c r="K49" s="2"/>
      <c r="L49" s="2"/>
      <c r="M49" s="2"/>
      <c r="N49" s="2"/>
      <c r="O49" s="2"/>
    </row>
    <row r="50" spans="2:15" ht="15" thickBot="1">
      <c r="B50" s="23"/>
      <c r="C50" s="24" t="s">
        <v>33</v>
      </c>
      <c r="D50" s="24"/>
      <c r="E50" s="24"/>
      <c r="F50" s="24"/>
      <c r="G50" s="25">
        <f>SUM(G48:G49)</f>
        <v>5286.3000000000011</v>
      </c>
      <c r="J50" s="2"/>
      <c r="K50" s="2"/>
      <c r="L50" s="2"/>
      <c r="M50" s="2"/>
      <c r="N50" s="2"/>
      <c r="O50" s="2"/>
    </row>
  </sheetData>
  <phoneticPr fontId="6" type="noConversion"/>
  <pageMargins left="0.79000000000000015" right="0.79000000000000015" top="1" bottom="1" header="0.5" footer="0.5"/>
  <pageSetup paperSize="9"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7"/>
  <sheetViews>
    <sheetView workbookViewId="0">
      <selection sqref="A1:O1048576"/>
    </sheetView>
  </sheetViews>
  <sheetFormatPr baseColWidth="10" defaultRowHeight="14" x14ac:dyDescent="0"/>
  <cols>
    <col min="1" max="1" width="7.83203125" bestFit="1" customWidth="1"/>
    <col min="2" max="2" width="8.33203125" customWidth="1"/>
    <col min="3" max="3" width="12.5" customWidth="1"/>
    <col min="4" max="4" width="5" customWidth="1"/>
    <col min="5" max="5" width="3.33203125" bestFit="1" customWidth="1"/>
    <col min="6" max="6" width="5.5" bestFit="1" customWidth="1"/>
    <col min="8" max="8" width="9.5" bestFit="1" customWidth="1"/>
    <col min="10" max="10" width="10.83203125" style="57"/>
    <col min="11" max="11" width="14" style="57" bestFit="1" customWidth="1"/>
    <col min="12" max="12" width="16.6640625" style="57" bestFit="1" customWidth="1"/>
    <col min="13" max="13" width="12.5" style="57" customWidth="1"/>
    <col min="14" max="15" width="10.83203125" style="57"/>
  </cols>
  <sheetData>
    <row r="1" spans="1:15" ht="20">
      <c r="C1" s="37" t="s">
        <v>194</v>
      </c>
      <c r="D1" s="27"/>
      <c r="E1" s="27"/>
      <c r="F1" s="27"/>
      <c r="G1" s="2"/>
      <c r="H1" s="2"/>
      <c r="J1" s="54"/>
      <c r="K1" s="54"/>
      <c r="L1" s="54"/>
      <c r="M1" s="54"/>
      <c r="N1" s="54"/>
      <c r="O1" s="54"/>
    </row>
    <row r="2" spans="1:15">
      <c r="A2" s="35"/>
      <c r="B2" s="35"/>
      <c r="C2" s="35"/>
      <c r="D2" s="29" t="s">
        <v>125</v>
      </c>
      <c r="E2" s="29"/>
      <c r="F2" s="29"/>
      <c r="G2" s="31" t="s">
        <v>126</v>
      </c>
      <c r="H2" s="31"/>
      <c r="I2" s="32"/>
      <c r="J2" s="55"/>
      <c r="K2" s="55"/>
      <c r="L2" s="55"/>
      <c r="M2" s="55"/>
      <c r="N2" s="55"/>
      <c r="O2" s="55"/>
    </row>
    <row r="3" spans="1:15">
      <c r="A3" s="36" t="s">
        <v>36</v>
      </c>
      <c r="B3" s="36" t="s">
        <v>0</v>
      </c>
      <c r="C3" s="36" t="s">
        <v>1</v>
      </c>
      <c r="D3" s="30" t="s">
        <v>109</v>
      </c>
      <c r="E3" s="30" t="s">
        <v>110</v>
      </c>
      <c r="F3" s="30" t="s">
        <v>4</v>
      </c>
      <c r="G3" s="33" t="s">
        <v>2</v>
      </c>
      <c r="H3" s="33" t="s">
        <v>3</v>
      </c>
      <c r="I3" s="34" t="s">
        <v>4</v>
      </c>
      <c r="J3" s="56" t="s">
        <v>21</v>
      </c>
      <c r="K3" s="56" t="s">
        <v>22</v>
      </c>
      <c r="L3" s="56" t="s">
        <v>25</v>
      </c>
      <c r="M3" s="56" t="s">
        <v>23</v>
      </c>
      <c r="N3" s="56" t="s">
        <v>24</v>
      </c>
      <c r="O3" s="56" t="s">
        <v>26</v>
      </c>
    </row>
    <row r="4" spans="1:15">
      <c r="A4" s="36"/>
      <c r="B4" s="36">
        <v>10113</v>
      </c>
      <c r="C4" s="36" t="s">
        <v>5</v>
      </c>
      <c r="D4" s="30"/>
      <c r="E4" s="30"/>
      <c r="F4" s="30"/>
      <c r="G4" s="33"/>
      <c r="H4" s="33"/>
      <c r="I4" s="33">
        <v>35175.07</v>
      </c>
      <c r="J4" s="56"/>
      <c r="K4" s="56"/>
      <c r="L4" s="56"/>
      <c r="M4" s="56"/>
      <c r="N4" s="56"/>
      <c r="O4" s="56"/>
    </row>
    <row r="5" spans="1:15">
      <c r="A5" s="45"/>
      <c r="B5" s="1">
        <v>42014</v>
      </c>
      <c r="C5" t="s">
        <v>113</v>
      </c>
      <c r="D5" s="38"/>
      <c r="E5" s="38"/>
      <c r="F5" s="38"/>
      <c r="G5" s="39">
        <v>500</v>
      </c>
      <c r="H5" s="39"/>
      <c r="I5" s="40">
        <f>I4+G5-H5</f>
        <v>35675.07</v>
      </c>
      <c r="J5" s="47">
        <v>500</v>
      </c>
      <c r="K5" s="44"/>
      <c r="L5" s="44"/>
      <c r="M5" s="44"/>
      <c r="N5" s="44">
        <f>SUM(H5)</f>
        <v>0</v>
      </c>
      <c r="O5" s="44"/>
    </row>
    <row r="6" spans="1:15">
      <c r="A6" s="45"/>
      <c r="B6" s="1">
        <v>42014</v>
      </c>
      <c r="C6" t="s">
        <v>113</v>
      </c>
      <c r="D6" s="46"/>
      <c r="E6" s="38"/>
      <c r="F6" s="38"/>
      <c r="G6" s="39">
        <v>500</v>
      </c>
      <c r="H6" s="39"/>
      <c r="I6" s="40">
        <f t="shared" ref="I6:I64" si="0">I5+G6-H6</f>
        <v>36175.07</v>
      </c>
      <c r="J6" s="47">
        <v>500</v>
      </c>
      <c r="K6" s="44"/>
      <c r="L6" s="44"/>
      <c r="M6" s="44">
        <f>SUM(H6)</f>
        <v>0</v>
      </c>
      <c r="N6" s="44"/>
      <c r="O6" s="44"/>
    </row>
    <row r="7" spans="1:15">
      <c r="A7" s="45"/>
      <c r="B7" s="1">
        <v>42014</v>
      </c>
      <c r="C7" t="s">
        <v>113</v>
      </c>
      <c r="D7" s="46"/>
      <c r="E7" s="38"/>
      <c r="F7" s="38"/>
      <c r="G7" s="39">
        <v>500</v>
      </c>
      <c r="H7" s="39"/>
      <c r="I7" s="40">
        <f t="shared" si="0"/>
        <v>36675.07</v>
      </c>
      <c r="J7" s="47">
        <v>500</v>
      </c>
      <c r="K7" s="44"/>
      <c r="L7" s="44"/>
      <c r="M7" s="44">
        <f>SUM(H7)</f>
        <v>0</v>
      </c>
      <c r="N7" s="44"/>
      <c r="O7" s="44"/>
    </row>
    <row r="8" spans="1:15">
      <c r="A8" s="45"/>
      <c r="B8" s="1">
        <v>42017</v>
      </c>
      <c r="C8" t="s">
        <v>113</v>
      </c>
      <c r="D8" s="46"/>
      <c r="E8" s="38"/>
      <c r="F8" s="38"/>
      <c r="G8" s="39">
        <v>400</v>
      </c>
      <c r="H8" s="39"/>
      <c r="I8" s="40">
        <f t="shared" si="0"/>
        <v>37075.07</v>
      </c>
      <c r="J8" s="47">
        <v>400</v>
      </c>
      <c r="K8" s="44"/>
      <c r="L8" s="44">
        <f>SUM(H8)</f>
        <v>0</v>
      </c>
      <c r="M8" s="44"/>
      <c r="N8" s="44"/>
      <c r="O8" s="44"/>
    </row>
    <row r="9" spans="1:15">
      <c r="A9" s="45"/>
      <c r="B9" s="1">
        <v>42019</v>
      </c>
      <c r="C9" t="s">
        <v>113</v>
      </c>
      <c r="D9" s="46"/>
      <c r="E9" s="38"/>
      <c r="F9" s="38"/>
      <c r="G9" s="39">
        <v>400</v>
      </c>
      <c r="H9" s="39"/>
      <c r="I9" s="40">
        <f t="shared" si="0"/>
        <v>37475.07</v>
      </c>
      <c r="J9" s="47">
        <v>400</v>
      </c>
      <c r="K9" s="44"/>
      <c r="L9" s="48"/>
      <c r="M9" s="44"/>
      <c r="N9" s="44"/>
      <c r="O9" s="44"/>
    </row>
    <row r="10" spans="1:15">
      <c r="A10" s="45"/>
      <c r="B10" s="1">
        <v>42019</v>
      </c>
      <c r="C10" t="s">
        <v>113</v>
      </c>
      <c r="D10" s="46"/>
      <c r="E10" s="38"/>
      <c r="F10" s="38"/>
      <c r="G10" s="39">
        <v>400</v>
      </c>
      <c r="H10" s="39"/>
      <c r="I10" s="40">
        <f t="shared" si="0"/>
        <v>37875.07</v>
      </c>
      <c r="J10" s="47">
        <v>400</v>
      </c>
      <c r="K10" s="44"/>
      <c r="L10" s="48"/>
      <c r="M10" s="44"/>
      <c r="N10" s="44"/>
      <c r="O10" s="44"/>
    </row>
    <row r="11" spans="1:15">
      <c r="A11" s="45"/>
      <c r="B11" s="1">
        <v>42019</v>
      </c>
      <c r="C11" t="s">
        <v>113</v>
      </c>
      <c r="D11" s="46"/>
      <c r="E11" s="38"/>
      <c r="F11" s="38"/>
      <c r="G11" s="39">
        <v>500</v>
      </c>
      <c r="H11" s="39"/>
      <c r="I11" s="40">
        <f t="shared" si="0"/>
        <v>38375.07</v>
      </c>
      <c r="J11" s="47">
        <v>500</v>
      </c>
      <c r="K11" s="44"/>
      <c r="L11" s="48"/>
      <c r="M11" s="44"/>
      <c r="N11" s="44"/>
      <c r="O11" s="44"/>
    </row>
    <row r="12" spans="1:15">
      <c r="A12" s="45"/>
      <c r="B12" s="1">
        <v>42019</v>
      </c>
      <c r="C12" t="s">
        <v>113</v>
      </c>
      <c r="D12" s="46"/>
      <c r="E12" s="38"/>
      <c r="F12" s="38"/>
      <c r="G12" s="39">
        <v>500</v>
      </c>
      <c r="H12" s="39"/>
      <c r="I12" s="40">
        <f t="shared" si="0"/>
        <v>38875.07</v>
      </c>
      <c r="J12" s="47">
        <v>500</v>
      </c>
      <c r="K12" s="44"/>
      <c r="L12" s="48"/>
      <c r="M12" s="44"/>
      <c r="N12" s="44"/>
      <c r="O12" s="44"/>
    </row>
    <row r="13" spans="1:15">
      <c r="A13" s="45"/>
      <c r="B13" s="1">
        <v>42021</v>
      </c>
      <c r="C13" t="s">
        <v>113</v>
      </c>
      <c r="D13" s="46"/>
      <c r="E13" s="38"/>
      <c r="F13" s="38"/>
      <c r="G13" s="39">
        <v>400</v>
      </c>
      <c r="H13" s="39"/>
      <c r="I13" s="40">
        <f t="shared" si="0"/>
        <v>39275.07</v>
      </c>
      <c r="J13" s="47">
        <v>400</v>
      </c>
      <c r="K13" s="44"/>
      <c r="L13" s="44"/>
      <c r="M13" s="44"/>
      <c r="N13" s="44"/>
      <c r="O13" s="44"/>
    </row>
    <row r="14" spans="1:15">
      <c r="A14" s="45"/>
      <c r="B14" s="1">
        <v>42024</v>
      </c>
      <c r="C14" t="s">
        <v>113</v>
      </c>
      <c r="D14" s="46"/>
      <c r="E14" s="38"/>
      <c r="F14" s="38"/>
      <c r="G14" s="39">
        <v>200</v>
      </c>
      <c r="H14" s="39"/>
      <c r="I14" s="40">
        <f t="shared" si="0"/>
        <v>39475.07</v>
      </c>
      <c r="J14" s="47">
        <v>200</v>
      </c>
      <c r="K14" s="44"/>
      <c r="L14" s="44"/>
      <c r="M14" s="44"/>
      <c r="N14" s="44"/>
      <c r="O14" s="44"/>
    </row>
    <row r="15" spans="1:15">
      <c r="A15" s="45"/>
      <c r="B15" s="1">
        <v>42024</v>
      </c>
      <c r="C15" t="s">
        <v>113</v>
      </c>
      <c r="D15" s="46"/>
      <c r="E15" s="38"/>
      <c r="F15" s="38"/>
      <c r="G15" s="39">
        <v>400</v>
      </c>
      <c r="H15" s="39"/>
      <c r="I15" s="40">
        <f t="shared" si="0"/>
        <v>39875.07</v>
      </c>
      <c r="J15" s="47">
        <v>400</v>
      </c>
      <c r="K15" s="44"/>
      <c r="L15" s="44"/>
      <c r="M15" s="44"/>
      <c r="N15" s="44"/>
      <c r="O15" s="44"/>
    </row>
    <row r="16" spans="1:15">
      <c r="A16" s="45"/>
      <c r="B16" s="1">
        <v>42025</v>
      </c>
      <c r="C16" t="s">
        <v>113</v>
      </c>
      <c r="D16" s="46"/>
      <c r="E16" s="38"/>
      <c r="F16" s="38"/>
      <c r="G16" s="39">
        <v>400</v>
      </c>
      <c r="H16" s="39"/>
      <c r="I16" s="40">
        <f t="shared" si="0"/>
        <v>40275.07</v>
      </c>
      <c r="J16" s="47">
        <v>400</v>
      </c>
      <c r="K16" s="44"/>
      <c r="L16" s="44"/>
      <c r="M16" s="44"/>
      <c r="N16" s="44"/>
      <c r="O16" s="44"/>
    </row>
    <row r="17" spans="1:19">
      <c r="A17" s="45"/>
      <c r="B17" s="1">
        <v>42025</v>
      </c>
      <c r="C17" t="s">
        <v>113</v>
      </c>
      <c r="D17" s="46"/>
      <c r="E17" s="38"/>
      <c r="F17" s="38"/>
      <c r="G17" s="39">
        <v>500</v>
      </c>
      <c r="H17" s="39"/>
      <c r="I17" s="40">
        <f t="shared" si="0"/>
        <v>40775.07</v>
      </c>
      <c r="J17" s="47">
        <v>500</v>
      </c>
      <c r="K17" s="44"/>
      <c r="L17" s="44"/>
      <c r="M17" s="44"/>
      <c r="N17" s="44"/>
      <c r="O17" s="44"/>
    </row>
    <row r="18" spans="1:19">
      <c r="A18" s="45"/>
      <c r="B18" s="1">
        <v>42025</v>
      </c>
      <c r="C18" t="s">
        <v>113</v>
      </c>
      <c r="D18" s="46"/>
      <c r="E18" s="38"/>
      <c r="F18" s="38"/>
      <c r="G18" s="39">
        <v>500</v>
      </c>
      <c r="H18" s="39"/>
      <c r="I18" s="40">
        <f t="shared" si="0"/>
        <v>41275.07</v>
      </c>
      <c r="J18" s="47">
        <v>500</v>
      </c>
      <c r="K18" s="44"/>
      <c r="L18" s="44"/>
      <c r="M18" s="44"/>
      <c r="N18" s="44"/>
      <c r="O18" s="44"/>
    </row>
    <row r="19" spans="1:19">
      <c r="A19" s="45"/>
      <c r="B19" s="1">
        <v>42027</v>
      </c>
      <c r="C19" t="s">
        <v>113</v>
      </c>
      <c r="D19" s="46"/>
      <c r="E19" s="38"/>
      <c r="F19" s="38"/>
      <c r="G19" s="39">
        <v>500</v>
      </c>
      <c r="H19" s="39"/>
      <c r="I19" s="40">
        <f t="shared" si="0"/>
        <v>41775.07</v>
      </c>
      <c r="J19" s="47">
        <v>500</v>
      </c>
      <c r="K19" s="44"/>
      <c r="L19" s="44"/>
      <c r="M19" s="44"/>
      <c r="N19" s="44"/>
      <c r="O19" s="44"/>
    </row>
    <row r="20" spans="1:19">
      <c r="A20" s="45"/>
      <c r="B20" s="1">
        <v>42028</v>
      </c>
      <c r="C20" t="s">
        <v>113</v>
      </c>
      <c r="D20" s="46"/>
      <c r="E20" s="38"/>
      <c r="F20" s="38"/>
      <c r="G20" s="39">
        <v>500</v>
      </c>
      <c r="H20" s="39"/>
      <c r="I20" s="40">
        <f t="shared" si="0"/>
        <v>42275.07</v>
      </c>
      <c r="J20" s="47">
        <v>500</v>
      </c>
      <c r="K20" s="44"/>
      <c r="L20" s="44"/>
      <c r="M20" s="44"/>
      <c r="N20" s="44"/>
      <c r="O20" s="44"/>
    </row>
    <row r="21" spans="1:19">
      <c r="A21" s="45"/>
      <c r="B21" s="1">
        <v>42031</v>
      </c>
      <c r="C21" t="s">
        <v>113</v>
      </c>
      <c r="D21" s="46"/>
      <c r="E21" s="38"/>
      <c r="F21" s="38"/>
      <c r="G21" s="39">
        <v>400</v>
      </c>
      <c r="H21" s="39"/>
      <c r="I21" s="40">
        <f t="shared" si="0"/>
        <v>42675.07</v>
      </c>
      <c r="J21" s="47">
        <v>400</v>
      </c>
      <c r="K21" s="44"/>
      <c r="L21" s="44"/>
      <c r="M21" s="44"/>
      <c r="N21" s="44"/>
      <c r="O21" s="44"/>
    </row>
    <row r="22" spans="1:19">
      <c r="A22" s="45"/>
      <c r="B22" s="1">
        <v>42021</v>
      </c>
      <c r="C22" t="s">
        <v>113</v>
      </c>
      <c r="D22" s="46"/>
      <c r="E22" s="38"/>
      <c r="F22" s="38"/>
      <c r="G22" s="39">
        <v>400</v>
      </c>
      <c r="H22" s="39"/>
      <c r="I22" s="40">
        <f t="shared" si="0"/>
        <v>43075.07</v>
      </c>
      <c r="J22" s="47">
        <v>400</v>
      </c>
      <c r="K22" s="44"/>
      <c r="L22" s="44"/>
      <c r="M22" s="44"/>
      <c r="N22" s="44"/>
      <c r="O22" s="44"/>
    </row>
    <row r="23" spans="1:19">
      <c r="A23" s="45"/>
      <c r="B23" s="1">
        <v>42031</v>
      </c>
      <c r="C23" t="s">
        <v>113</v>
      </c>
      <c r="D23" s="46"/>
      <c r="E23" s="38"/>
      <c r="F23" s="38"/>
      <c r="G23" s="39">
        <v>500</v>
      </c>
      <c r="H23" s="39"/>
      <c r="I23" s="40">
        <f t="shared" si="0"/>
        <v>43575.07</v>
      </c>
      <c r="J23" s="47">
        <v>500</v>
      </c>
      <c r="K23" s="44"/>
      <c r="L23" s="44"/>
      <c r="M23" s="44"/>
      <c r="N23" s="44"/>
      <c r="O23" s="44"/>
      <c r="S23" s="59"/>
    </row>
    <row r="24" spans="1:19">
      <c r="A24" s="45"/>
      <c r="B24" s="1">
        <v>42031</v>
      </c>
      <c r="C24" t="s">
        <v>113</v>
      </c>
      <c r="D24" s="46"/>
      <c r="E24" s="38"/>
      <c r="F24" s="38"/>
      <c r="G24" s="39">
        <v>500</v>
      </c>
      <c r="H24" s="39"/>
      <c r="I24" s="40">
        <f t="shared" si="0"/>
        <v>44075.07</v>
      </c>
      <c r="J24" s="47">
        <v>500</v>
      </c>
      <c r="K24" s="44"/>
      <c r="L24" s="44"/>
      <c r="M24" s="44"/>
      <c r="N24" s="44"/>
      <c r="O24" s="44"/>
    </row>
    <row r="25" spans="1:19">
      <c r="A25" s="45"/>
      <c r="B25" s="1">
        <v>42032</v>
      </c>
      <c r="C25" t="s">
        <v>113</v>
      </c>
      <c r="D25" s="46"/>
      <c r="E25" s="38"/>
      <c r="F25" s="38"/>
      <c r="G25" s="39">
        <v>500</v>
      </c>
      <c r="H25" s="39"/>
      <c r="I25" s="40">
        <f t="shared" si="0"/>
        <v>44575.07</v>
      </c>
      <c r="J25" s="47">
        <v>500</v>
      </c>
      <c r="K25" s="44"/>
      <c r="L25" s="44"/>
      <c r="M25" s="44"/>
      <c r="N25" s="44"/>
      <c r="O25" s="44"/>
    </row>
    <row r="26" spans="1:19">
      <c r="A26" s="53" t="s">
        <v>37</v>
      </c>
      <c r="B26" s="1">
        <v>42034</v>
      </c>
      <c r="C26" t="s">
        <v>182</v>
      </c>
      <c r="D26" s="46"/>
      <c r="E26" s="38"/>
      <c r="F26" s="38"/>
      <c r="G26" s="39"/>
      <c r="H26" s="41">
        <v>8000</v>
      </c>
      <c r="I26" s="40">
        <f t="shared" si="0"/>
        <v>36575.07</v>
      </c>
      <c r="J26" s="44"/>
      <c r="K26" s="44"/>
      <c r="L26" s="44"/>
      <c r="M26" s="44">
        <v>8000</v>
      </c>
      <c r="N26" s="44"/>
      <c r="O26" s="44"/>
    </row>
    <row r="27" spans="1:19">
      <c r="A27" s="45"/>
      <c r="B27" s="1">
        <v>42034</v>
      </c>
      <c r="C27" t="s">
        <v>113</v>
      </c>
      <c r="D27" s="46"/>
      <c r="E27" s="38"/>
      <c r="F27" s="38"/>
      <c r="G27" s="39">
        <v>500</v>
      </c>
      <c r="H27" s="39"/>
      <c r="I27" s="40">
        <f t="shared" si="0"/>
        <v>37075.07</v>
      </c>
      <c r="J27" s="44">
        <v>500</v>
      </c>
      <c r="K27" s="44"/>
      <c r="L27" s="44"/>
      <c r="M27" s="44"/>
      <c r="N27" s="44"/>
      <c r="O27" s="44"/>
    </row>
    <row r="28" spans="1:19">
      <c r="A28" s="45"/>
      <c r="B28" s="1">
        <v>42034</v>
      </c>
      <c r="C28" t="s">
        <v>113</v>
      </c>
      <c r="D28" s="46"/>
      <c r="E28" s="38"/>
      <c r="F28" s="38"/>
      <c r="G28" s="39">
        <v>500</v>
      </c>
      <c r="H28" s="39"/>
      <c r="I28" s="40">
        <f t="shared" si="0"/>
        <v>37575.07</v>
      </c>
      <c r="J28" s="44">
        <v>500</v>
      </c>
      <c r="K28" s="44"/>
      <c r="L28" s="44"/>
      <c r="M28" s="44"/>
      <c r="N28" s="44"/>
      <c r="O28" s="44"/>
    </row>
    <row r="29" spans="1:19">
      <c r="A29" s="53" t="s">
        <v>38</v>
      </c>
      <c r="B29" s="1">
        <v>42035</v>
      </c>
      <c r="C29" t="s">
        <v>185</v>
      </c>
      <c r="D29" s="46"/>
      <c r="E29" s="38"/>
      <c r="F29" s="38"/>
      <c r="G29" s="39">
        <v>1750</v>
      </c>
      <c r="H29" s="39"/>
      <c r="I29" s="40">
        <f t="shared" si="0"/>
        <v>39325.07</v>
      </c>
      <c r="J29" s="44"/>
      <c r="K29" s="44">
        <v>1750</v>
      </c>
      <c r="L29" s="44"/>
      <c r="M29" s="44"/>
      <c r="N29" s="44"/>
      <c r="O29" s="44"/>
    </row>
    <row r="30" spans="1:19">
      <c r="A30" s="45"/>
      <c r="B30" s="1">
        <v>42038</v>
      </c>
      <c r="C30" t="s">
        <v>113</v>
      </c>
      <c r="D30" s="46"/>
      <c r="E30" s="38"/>
      <c r="F30" s="38"/>
      <c r="G30" s="39">
        <v>500</v>
      </c>
      <c r="H30" s="39"/>
      <c r="I30" s="40">
        <f t="shared" si="0"/>
        <v>39825.07</v>
      </c>
      <c r="J30" s="47">
        <v>500</v>
      </c>
      <c r="K30" s="44"/>
      <c r="L30" s="44"/>
      <c r="M30" s="44"/>
      <c r="N30" s="44"/>
      <c r="O30" s="44"/>
    </row>
    <row r="31" spans="1:19">
      <c r="A31" s="45"/>
      <c r="B31" s="1">
        <v>42038</v>
      </c>
      <c r="C31" t="s">
        <v>113</v>
      </c>
      <c r="D31" s="46"/>
      <c r="E31" s="38"/>
      <c r="F31" s="38"/>
      <c r="G31" s="39">
        <v>500</v>
      </c>
      <c r="H31" s="39"/>
      <c r="I31" s="40">
        <f t="shared" si="0"/>
        <v>40325.07</v>
      </c>
      <c r="J31" s="47">
        <v>500</v>
      </c>
      <c r="K31" s="44"/>
      <c r="L31" s="44"/>
      <c r="M31" s="44"/>
      <c r="N31" s="44"/>
      <c r="O31" s="44"/>
    </row>
    <row r="32" spans="1:19">
      <c r="A32" s="45"/>
      <c r="B32" s="1">
        <v>42039</v>
      </c>
      <c r="C32" t="s">
        <v>113</v>
      </c>
      <c r="D32" s="46"/>
      <c r="E32" s="38"/>
      <c r="F32" s="38"/>
      <c r="G32" s="39">
        <v>500</v>
      </c>
      <c r="H32" s="39"/>
      <c r="I32" s="40">
        <f t="shared" si="0"/>
        <v>40825.07</v>
      </c>
      <c r="J32" s="47">
        <v>500</v>
      </c>
      <c r="K32" s="44"/>
      <c r="L32" s="44"/>
      <c r="M32" s="44"/>
      <c r="N32" s="44"/>
      <c r="O32" s="44"/>
    </row>
    <row r="33" spans="1:15">
      <c r="A33" s="45"/>
      <c r="B33" s="1">
        <v>42039</v>
      </c>
      <c r="C33" t="s">
        <v>113</v>
      </c>
      <c r="D33" s="46"/>
      <c r="E33" s="38"/>
      <c r="F33" s="38"/>
      <c r="G33" s="39">
        <v>500</v>
      </c>
      <c r="H33" s="39"/>
      <c r="I33" s="40">
        <f t="shared" si="0"/>
        <v>41325.07</v>
      </c>
      <c r="J33" s="47">
        <v>500</v>
      </c>
      <c r="K33" s="44"/>
      <c r="L33" s="44"/>
      <c r="M33" s="44"/>
      <c r="N33" s="44"/>
      <c r="O33" s="44"/>
    </row>
    <row r="34" spans="1:15">
      <c r="A34" s="45"/>
      <c r="B34" s="1">
        <v>42041</v>
      </c>
      <c r="C34" t="s">
        <v>113</v>
      </c>
      <c r="D34" s="46"/>
      <c r="E34" s="38"/>
      <c r="F34" s="38"/>
      <c r="G34" s="39">
        <v>200</v>
      </c>
      <c r="H34" s="39"/>
      <c r="I34" s="40">
        <f t="shared" si="0"/>
        <v>41525.07</v>
      </c>
      <c r="J34" s="47">
        <v>200</v>
      </c>
      <c r="K34" s="44"/>
      <c r="L34" s="44"/>
      <c r="M34" s="44"/>
      <c r="N34" s="44"/>
      <c r="O34" s="44"/>
    </row>
    <row r="35" spans="1:15">
      <c r="A35" s="45"/>
      <c r="B35" s="1">
        <v>42041</v>
      </c>
      <c r="C35" t="s">
        <v>113</v>
      </c>
      <c r="D35" s="46"/>
      <c r="E35" s="38"/>
      <c r="F35" s="38"/>
      <c r="G35" s="39">
        <v>500</v>
      </c>
      <c r="H35" s="39"/>
      <c r="I35" s="40">
        <f t="shared" si="0"/>
        <v>42025.07</v>
      </c>
      <c r="J35" s="47">
        <v>500</v>
      </c>
      <c r="K35" s="44"/>
      <c r="L35" s="44"/>
      <c r="M35" s="44"/>
      <c r="N35" s="44"/>
      <c r="O35" s="44"/>
    </row>
    <row r="36" spans="1:15">
      <c r="A36" s="45"/>
      <c r="B36" s="1">
        <v>42045</v>
      </c>
      <c r="C36" t="s">
        <v>113</v>
      </c>
      <c r="D36" s="46"/>
      <c r="E36" s="38"/>
      <c r="F36" s="38"/>
      <c r="G36" s="39">
        <v>500</v>
      </c>
      <c r="H36" s="39"/>
      <c r="I36" s="40">
        <f t="shared" si="0"/>
        <v>42525.07</v>
      </c>
      <c r="J36" s="47">
        <v>500</v>
      </c>
      <c r="K36" s="44"/>
      <c r="L36" s="44"/>
      <c r="M36" s="44"/>
      <c r="N36" s="44"/>
      <c r="O36" s="44"/>
    </row>
    <row r="37" spans="1:15">
      <c r="A37" s="45"/>
      <c r="B37" s="1">
        <v>42049</v>
      </c>
      <c r="C37" t="s">
        <v>113</v>
      </c>
      <c r="D37" s="46"/>
      <c r="E37" s="38"/>
      <c r="F37" s="38"/>
      <c r="G37" s="39">
        <v>500</v>
      </c>
      <c r="H37" s="39"/>
      <c r="I37" s="40">
        <f t="shared" si="0"/>
        <v>43025.07</v>
      </c>
      <c r="J37" s="47">
        <v>500</v>
      </c>
      <c r="K37" s="44"/>
      <c r="L37" s="44"/>
      <c r="M37" s="44"/>
      <c r="N37" s="44"/>
      <c r="O37" s="44"/>
    </row>
    <row r="38" spans="1:15">
      <c r="A38" s="45"/>
      <c r="B38" s="1">
        <v>42054</v>
      </c>
      <c r="C38" t="s">
        <v>113</v>
      </c>
      <c r="D38" s="46"/>
      <c r="E38" s="38"/>
      <c r="F38" s="38"/>
      <c r="G38" s="39">
        <v>100</v>
      </c>
      <c r="H38" s="39"/>
      <c r="I38" s="40">
        <f t="shared" si="0"/>
        <v>43125.07</v>
      </c>
      <c r="J38" s="47">
        <v>100</v>
      </c>
      <c r="K38" s="44"/>
      <c r="L38" s="44"/>
      <c r="M38" s="44"/>
      <c r="N38" s="44"/>
      <c r="O38" s="44"/>
    </row>
    <row r="39" spans="1:15">
      <c r="A39" s="45"/>
      <c r="B39" s="1">
        <v>42056</v>
      </c>
      <c r="C39" t="s">
        <v>113</v>
      </c>
      <c r="D39" s="46"/>
      <c r="E39" s="38"/>
      <c r="F39" s="38"/>
      <c r="G39" s="39">
        <v>400</v>
      </c>
      <c r="H39" s="39"/>
      <c r="I39" s="40">
        <f t="shared" si="0"/>
        <v>43525.07</v>
      </c>
      <c r="J39" s="47">
        <v>400</v>
      </c>
      <c r="K39" s="44"/>
      <c r="L39" s="44"/>
      <c r="M39" s="44"/>
      <c r="N39" s="44"/>
      <c r="O39" s="44"/>
    </row>
    <row r="40" spans="1:15">
      <c r="A40" s="45"/>
      <c r="B40" s="1">
        <v>42059</v>
      </c>
      <c r="C40" t="s">
        <v>113</v>
      </c>
      <c r="D40" s="46"/>
      <c r="E40" s="38"/>
      <c r="F40" s="38"/>
      <c r="G40" s="39">
        <v>500</v>
      </c>
      <c r="H40" s="39"/>
      <c r="I40" s="40">
        <f t="shared" si="0"/>
        <v>44025.07</v>
      </c>
      <c r="J40" s="47">
        <v>500</v>
      </c>
      <c r="K40" s="44"/>
      <c r="L40" s="44"/>
      <c r="M40" s="44"/>
      <c r="N40" s="44"/>
      <c r="O40" s="44"/>
    </row>
    <row r="41" spans="1:15">
      <c r="A41" s="45"/>
      <c r="B41" s="1">
        <v>42061</v>
      </c>
      <c r="C41" t="s">
        <v>113</v>
      </c>
      <c r="D41" s="46"/>
      <c r="E41" s="38"/>
      <c r="F41" s="38"/>
      <c r="G41" s="39">
        <v>400</v>
      </c>
      <c r="H41" s="39"/>
      <c r="I41" s="40">
        <f t="shared" si="0"/>
        <v>44425.07</v>
      </c>
      <c r="J41" s="47">
        <v>400</v>
      </c>
      <c r="K41" s="44"/>
      <c r="L41" s="44"/>
      <c r="M41" s="44"/>
      <c r="N41" s="44"/>
      <c r="O41" s="44"/>
    </row>
    <row r="42" spans="1:15">
      <c r="A42" s="52" t="s">
        <v>39</v>
      </c>
      <c r="B42" s="1">
        <v>42062</v>
      </c>
      <c r="C42" t="s">
        <v>183</v>
      </c>
      <c r="D42" s="46"/>
      <c r="E42" s="38"/>
      <c r="F42" s="38"/>
      <c r="G42" s="39">
        <v>3300</v>
      </c>
      <c r="H42" s="39"/>
      <c r="I42" s="40">
        <f t="shared" si="0"/>
        <v>47725.07</v>
      </c>
      <c r="J42" s="47"/>
      <c r="K42" s="44">
        <v>3300</v>
      </c>
      <c r="L42" s="44"/>
      <c r="M42" s="44"/>
      <c r="N42" s="44"/>
      <c r="O42" s="44"/>
    </row>
    <row r="43" spans="1:15">
      <c r="A43" s="45"/>
      <c r="B43" s="1">
        <v>42063</v>
      </c>
      <c r="C43" t="s">
        <v>113</v>
      </c>
      <c r="D43" s="46"/>
      <c r="E43" s="38"/>
      <c r="F43" s="38"/>
      <c r="G43" s="39">
        <v>500</v>
      </c>
      <c r="H43" s="39"/>
      <c r="I43" s="40">
        <f t="shared" si="0"/>
        <v>48225.07</v>
      </c>
      <c r="J43" s="47">
        <v>500</v>
      </c>
      <c r="K43" s="44"/>
      <c r="L43" s="44"/>
      <c r="M43" s="44"/>
      <c r="N43" s="44"/>
      <c r="O43" s="44"/>
    </row>
    <row r="44" spans="1:15">
      <c r="A44" s="45"/>
      <c r="B44" s="1">
        <v>42066</v>
      </c>
      <c r="C44" t="s">
        <v>113</v>
      </c>
      <c r="D44" s="46"/>
      <c r="E44" s="38"/>
      <c r="F44" s="38"/>
      <c r="G44" s="39">
        <v>200</v>
      </c>
      <c r="H44" s="39"/>
      <c r="I44" s="40">
        <f t="shared" si="0"/>
        <v>48425.07</v>
      </c>
      <c r="J44" s="47">
        <v>200</v>
      </c>
      <c r="K44" s="44"/>
      <c r="L44" s="44"/>
      <c r="M44" s="44"/>
      <c r="N44" s="44"/>
      <c r="O44" s="44"/>
    </row>
    <row r="45" spans="1:15">
      <c r="A45" s="45"/>
      <c r="B45" s="1">
        <v>42080</v>
      </c>
      <c r="C45" t="s">
        <v>113</v>
      </c>
      <c r="D45" s="46"/>
      <c r="E45" s="38"/>
      <c r="F45" s="38"/>
      <c r="G45" s="39">
        <v>500</v>
      </c>
      <c r="H45" s="39"/>
      <c r="I45" s="40">
        <f t="shared" si="0"/>
        <v>48925.07</v>
      </c>
      <c r="J45" s="47">
        <v>500</v>
      </c>
      <c r="K45" s="44"/>
      <c r="L45" s="44"/>
      <c r="M45" s="44"/>
      <c r="N45" s="44"/>
      <c r="O45" s="44"/>
    </row>
    <row r="46" spans="1:15">
      <c r="A46" s="45"/>
      <c r="B46" s="1">
        <v>42081</v>
      </c>
      <c r="C46" t="s">
        <v>113</v>
      </c>
      <c r="D46" s="38"/>
      <c r="E46" s="38"/>
      <c r="F46" s="38"/>
      <c r="G46" s="39">
        <v>500</v>
      </c>
      <c r="H46" s="41"/>
      <c r="I46" s="40">
        <f t="shared" si="0"/>
        <v>49425.07</v>
      </c>
      <c r="J46" s="47">
        <v>500</v>
      </c>
      <c r="K46" s="44"/>
      <c r="L46" s="44"/>
      <c r="M46" s="44"/>
      <c r="N46" s="44"/>
      <c r="O46" s="44"/>
    </row>
    <row r="47" spans="1:15">
      <c r="A47" s="45"/>
      <c r="B47" s="1">
        <v>42082</v>
      </c>
      <c r="C47" t="s">
        <v>113</v>
      </c>
      <c r="D47" s="38"/>
      <c r="E47" s="38"/>
      <c r="F47" s="38"/>
      <c r="G47" s="39">
        <v>400</v>
      </c>
      <c r="H47" s="41"/>
      <c r="I47" s="40">
        <f t="shared" si="0"/>
        <v>49825.07</v>
      </c>
      <c r="J47" s="47">
        <v>100</v>
      </c>
      <c r="K47" s="44"/>
      <c r="L47" s="44"/>
      <c r="M47" s="44"/>
      <c r="N47" s="44"/>
      <c r="O47" s="44"/>
    </row>
    <row r="48" spans="1:15">
      <c r="A48" s="45"/>
      <c r="B48" s="1">
        <v>42082</v>
      </c>
      <c r="C48" t="s">
        <v>113</v>
      </c>
      <c r="D48" s="38"/>
      <c r="E48" s="38"/>
      <c r="F48" s="38"/>
      <c r="G48" s="39">
        <v>400</v>
      </c>
      <c r="H48" s="41"/>
      <c r="I48" s="40">
        <f t="shared" si="0"/>
        <v>50225.07</v>
      </c>
      <c r="J48" s="47">
        <v>400</v>
      </c>
      <c r="K48" s="44"/>
      <c r="L48" s="44"/>
      <c r="M48" s="44"/>
      <c r="N48" s="44"/>
      <c r="O48" s="44"/>
    </row>
    <row r="49" spans="1:15">
      <c r="A49" s="45"/>
      <c r="B49" s="1">
        <v>42096</v>
      </c>
      <c r="C49" t="s">
        <v>113</v>
      </c>
      <c r="D49" s="38"/>
      <c r="E49" s="38"/>
      <c r="F49" s="38"/>
      <c r="G49" s="39">
        <v>400</v>
      </c>
      <c r="H49" s="41"/>
      <c r="I49" s="40">
        <f t="shared" si="0"/>
        <v>50625.07</v>
      </c>
      <c r="J49" s="47">
        <v>500</v>
      </c>
      <c r="K49" s="44"/>
      <c r="L49" s="44"/>
      <c r="M49" s="44"/>
      <c r="N49" s="44"/>
      <c r="O49" s="44"/>
    </row>
    <row r="50" spans="1:15">
      <c r="A50" s="45"/>
      <c r="B50" s="1">
        <v>42108</v>
      </c>
      <c r="C50" t="s">
        <v>113</v>
      </c>
      <c r="D50" s="38"/>
      <c r="E50" s="38"/>
      <c r="F50" s="38"/>
      <c r="G50" s="39">
        <v>200</v>
      </c>
      <c r="H50" s="41"/>
      <c r="I50" s="40">
        <f t="shared" si="0"/>
        <v>50825.07</v>
      </c>
      <c r="J50" s="47">
        <v>400</v>
      </c>
      <c r="K50" s="44"/>
      <c r="L50" s="44"/>
      <c r="M50" s="44"/>
      <c r="N50" s="44"/>
      <c r="O50" s="44"/>
    </row>
    <row r="51" spans="1:15">
      <c r="A51" s="45"/>
      <c r="B51" s="1">
        <v>42182</v>
      </c>
      <c r="C51" t="s">
        <v>113</v>
      </c>
      <c r="D51" s="38"/>
      <c r="E51" s="38"/>
      <c r="F51" s="38"/>
      <c r="G51" s="39">
        <v>500</v>
      </c>
      <c r="H51" s="41"/>
      <c r="I51" s="40">
        <f t="shared" si="0"/>
        <v>51325.07</v>
      </c>
      <c r="J51" s="47">
        <v>500</v>
      </c>
      <c r="K51" s="44"/>
      <c r="L51" s="44">
        <f>SUM(H42)</f>
        <v>0</v>
      </c>
      <c r="M51" s="44"/>
      <c r="N51" s="44"/>
      <c r="O51" s="44"/>
    </row>
    <row r="52" spans="1:15">
      <c r="A52" s="52" t="s">
        <v>43</v>
      </c>
      <c r="B52" s="1">
        <v>42195</v>
      </c>
      <c r="C52" t="s">
        <v>184</v>
      </c>
      <c r="D52" s="38"/>
      <c r="E52" s="38"/>
      <c r="F52" s="38"/>
      <c r="G52" s="41"/>
      <c r="H52" s="41">
        <v>750</v>
      </c>
      <c r="I52" s="40">
        <f t="shared" si="0"/>
        <v>50575.07</v>
      </c>
      <c r="J52" s="47"/>
      <c r="K52" s="44"/>
      <c r="L52" s="44">
        <v>750</v>
      </c>
      <c r="M52" s="44"/>
      <c r="N52" s="44"/>
      <c r="O52" s="44"/>
    </row>
    <row r="53" spans="1:15">
      <c r="A53" s="52" t="s">
        <v>40</v>
      </c>
      <c r="B53" s="1">
        <v>42248</v>
      </c>
      <c r="C53" t="s">
        <v>185</v>
      </c>
      <c r="D53" s="38"/>
      <c r="E53" s="38"/>
      <c r="F53" s="38"/>
      <c r="G53" s="39">
        <v>1750</v>
      </c>
      <c r="H53" s="41"/>
      <c r="I53" s="40">
        <f t="shared" si="0"/>
        <v>52325.07</v>
      </c>
      <c r="J53" s="47"/>
      <c r="K53" s="44">
        <v>1750</v>
      </c>
      <c r="L53" s="44"/>
      <c r="M53" s="44"/>
      <c r="N53" s="44"/>
      <c r="O53" s="44"/>
    </row>
    <row r="54" spans="1:15">
      <c r="A54" s="45"/>
      <c r="B54" s="1">
        <v>42279</v>
      </c>
      <c r="C54" t="s">
        <v>113</v>
      </c>
      <c r="D54" s="38"/>
      <c r="E54" s="38"/>
      <c r="F54" s="38"/>
      <c r="G54" s="39">
        <v>500</v>
      </c>
      <c r="H54" s="41"/>
      <c r="I54" s="40">
        <f t="shared" si="0"/>
        <v>52825.07</v>
      </c>
      <c r="J54" s="47">
        <v>500</v>
      </c>
      <c r="K54" s="44"/>
      <c r="L54" s="44"/>
      <c r="M54" s="44"/>
      <c r="N54" s="44"/>
      <c r="O54" s="44"/>
    </row>
    <row r="55" spans="1:15">
      <c r="A55" s="45" t="s">
        <v>41</v>
      </c>
      <c r="B55" s="1">
        <v>42285</v>
      </c>
      <c r="C55" t="s">
        <v>186</v>
      </c>
      <c r="D55" s="38"/>
      <c r="E55" s="38"/>
      <c r="F55" s="38"/>
      <c r="G55" s="41"/>
      <c r="H55" s="41">
        <v>2784</v>
      </c>
      <c r="I55" s="40">
        <f t="shared" si="0"/>
        <v>50041.07</v>
      </c>
      <c r="J55" s="47"/>
      <c r="K55" s="44"/>
      <c r="L55" s="44"/>
      <c r="M55" s="44">
        <v>2784</v>
      </c>
      <c r="N55" s="44"/>
      <c r="O55" s="44"/>
    </row>
    <row r="56" spans="1:15">
      <c r="A56" s="45"/>
      <c r="B56" s="1">
        <v>42287</v>
      </c>
      <c r="C56" t="s">
        <v>184</v>
      </c>
      <c r="D56" s="38"/>
      <c r="E56" s="38"/>
      <c r="F56" s="38"/>
      <c r="G56" s="41">
        <v>500</v>
      </c>
      <c r="H56" s="41"/>
      <c r="I56" s="40">
        <f t="shared" si="0"/>
        <v>50541.07</v>
      </c>
      <c r="J56" s="47">
        <v>500</v>
      </c>
      <c r="K56" s="44"/>
      <c r="L56" s="44"/>
      <c r="M56" s="44"/>
      <c r="N56" s="44"/>
      <c r="O56" s="44"/>
    </row>
    <row r="57" spans="1:15">
      <c r="A57" s="45"/>
      <c r="B57" s="1">
        <v>42292</v>
      </c>
      <c r="C57" t="s">
        <v>187</v>
      </c>
      <c r="D57" s="38"/>
      <c r="E57" s="38"/>
      <c r="F57" s="38"/>
      <c r="G57" s="41">
        <v>200</v>
      </c>
      <c r="H57" s="41"/>
      <c r="I57" s="40">
        <f t="shared" si="0"/>
        <v>50741.07</v>
      </c>
      <c r="J57" s="47">
        <v>200</v>
      </c>
      <c r="K57" s="44"/>
      <c r="L57" s="44"/>
      <c r="M57" s="44"/>
      <c r="N57" s="44"/>
      <c r="O57" s="44"/>
    </row>
    <row r="58" spans="1:15">
      <c r="A58" s="52" t="s">
        <v>42</v>
      </c>
      <c r="B58" s="1">
        <v>42334</v>
      </c>
      <c r="C58" t="s">
        <v>192</v>
      </c>
      <c r="D58" s="38"/>
      <c r="E58" s="38"/>
      <c r="F58" s="38"/>
      <c r="G58" s="41"/>
      <c r="H58" s="41">
        <v>676</v>
      </c>
      <c r="I58" s="40">
        <f t="shared" si="0"/>
        <v>50065.07</v>
      </c>
      <c r="J58" s="47"/>
      <c r="K58" s="44"/>
      <c r="L58" s="44"/>
      <c r="M58" s="44">
        <v>676</v>
      </c>
      <c r="N58" s="44"/>
      <c r="O58" s="44"/>
    </row>
    <row r="59" spans="1:15">
      <c r="A59" s="45"/>
      <c r="B59" s="1">
        <v>42334</v>
      </c>
      <c r="C59" t="s">
        <v>188</v>
      </c>
      <c r="D59" s="38"/>
      <c r="E59" s="38"/>
      <c r="F59" s="38"/>
      <c r="G59" s="41">
        <v>2444</v>
      </c>
      <c r="H59" s="41"/>
      <c r="I59" s="40">
        <f t="shared" si="0"/>
        <v>52509.07</v>
      </c>
      <c r="J59" s="47"/>
      <c r="K59" s="44">
        <v>2444</v>
      </c>
      <c r="L59" s="44"/>
      <c r="M59" s="44"/>
      <c r="N59" s="44"/>
      <c r="O59" s="44"/>
    </row>
    <row r="60" spans="1:15">
      <c r="A60" s="45"/>
      <c r="B60" s="1">
        <v>42336</v>
      </c>
      <c r="C60" t="s">
        <v>187</v>
      </c>
      <c r="D60" s="38"/>
      <c r="E60" s="38"/>
      <c r="F60" s="38"/>
      <c r="G60" s="41">
        <v>500</v>
      </c>
      <c r="H60" s="41"/>
      <c r="I60" s="40">
        <f t="shared" si="0"/>
        <v>53009.07</v>
      </c>
      <c r="J60" s="47">
        <v>500</v>
      </c>
      <c r="K60" s="44"/>
      <c r="L60" s="44"/>
      <c r="M60" s="44"/>
      <c r="N60" s="44"/>
      <c r="O60" s="44"/>
    </row>
    <row r="61" spans="1:15">
      <c r="A61" s="52" t="s">
        <v>44</v>
      </c>
      <c r="B61" s="1">
        <v>42347</v>
      </c>
      <c r="C61" t="s">
        <v>189</v>
      </c>
      <c r="D61" s="38"/>
      <c r="E61" s="38"/>
      <c r="F61" s="38"/>
      <c r="G61" s="41"/>
      <c r="H61" s="41">
        <v>230</v>
      </c>
      <c r="I61" s="40">
        <f t="shared" si="0"/>
        <v>52779.07</v>
      </c>
      <c r="J61" s="47"/>
      <c r="K61" s="44"/>
      <c r="L61" s="44"/>
      <c r="M61" s="44">
        <v>230</v>
      </c>
      <c r="N61" s="44"/>
      <c r="O61" s="44"/>
    </row>
    <row r="62" spans="1:15">
      <c r="A62" s="45" t="s">
        <v>45</v>
      </c>
      <c r="B62" s="1">
        <v>42360</v>
      </c>
      <c r="C62" t="s">
        <v>190</v>
      </c>
      <c r="D62" s="38"/>
      <c r="E62" s="38"/>
      <c r="F62" s="38"/>
      <c r="G62" s="41"/>
      <c r="H62" s="41">
        <v>1500</v>
      </c>
      <c r="I62" s="40">
        <f t="shared" si="0"/>
        <v>51279.07</v>
      </c>
      <c r="J62" s="47"/>
      <c r="K62" s="44"/>
      <c r="L62" s="44"/>
      <c r="M62" s="44">
        <v>1500</v>
      </c>
      <c r="N62" s="44"/>
      <c r="O62" s="44"/>
    </row>
    <row r="63" spans="1:15">
      <c r="A63" s="45"/>
      <c r="B63" s="1">
        <v>42361</v>
      </c>
      <c r="C63" t="s">
        <v>191</v>
      </c>
      <c r="D63" s="38"/>
      <c r="E63" s="38"/>
      <c r="F63" s="38"/>
      <c r="G63" s="41">
        <v>576</v>
      </c>
      <c r="H63" s="41"/>
      <c r="I63" s="40">
        <f t="shared" si="0"/>
        <v>51855.07</v>
      </c>
      <c r="J63" s="47"/>
      <c r="K63" s="44">
        <v>576</v>
      </c>
      <c r="L63" s="44"/>
      <c r="M63" s="44"/>
      <c r="N63" s="44"/>
      <c r="O63" s="44"/>
    </row>
    <row r="64" spans="1:15">
      <c r="A64" s="45"/>
      <c r="B64" s="1">
        <v>42369</v>
      </c>
      <c r="C64" t="s">
        <v>91</v>
      </c>
      <c r="D64" s="46"/>
      <c r="E64" s="38"/>
      <c r="F64" s="38"/>
      <c r="G64" s="39">
        <v>49.33</v>
      </c>
      <c r="H64" s="39"/>
      <c r="I64" s="40">
        <f t="shared" si="0"/>
        <v>51904.4</v>
      </c>
      <c r="J64" s="47"/>
      <c r="K64" s="44"/>
      <c r="L64" s="44"/>
      <c r="M64" s="44"/>
      <c r="N64" s="44"/>
      <c r="O64" s="44">
        <f>SUM(G64)</f>
        <v>49.33</v>
      </c>
    </row>
    <row r="65" spans="1:15" ht="15" thickBot="1">
      <c r="A65" s="6"/>
      <c r="B65" s="5"/>
      <c r="C65" s="51" t="s">
        <v>102</v>
      </c>
      <c r="D65" s="6"/>
      <c r="E65" s="6"/>
      <c r="F65" s="6"/>
      <c r="G65" s="7">
        <f>SUM(G5:G64)</f>
        <v>30669.33</v>
      </c>
      <c r="H65" s="7">
        <f>SUM(H5:H64)</f>
        <v>13940</v>
      </c>
      <c r="I65" s="50">
        <f>SUM(I64)</f>
        <v>51904.4</v>
      </c>
      <c r="J65" s="58">
        <f t="shared" ref="J65:O65" si="1">SUM(J5:J64)</f>
        <v>20800</v>
      </c>
      <c r="K65" s="58">
        <f t="shared" si="1"/>
        <v>9820</v>
      </c>
      <c r="L65" s="58">
        <f t="shared" si="1"/>
        <v>750</v>
      </c>
      <c r="M65" s="58">
        <f t="shared" si="1"/>
        <v>13190</v>
      </c>
      <c r="N65" s="58">
        <f t="shared" si="1"/>
        <v>0</v>
      </c>
      <c r="O65" s="58">
        <f t="shared" si="1"/>
        <v>49.33</v>
      </c>
    </row>
    <row r="66" spans="1:15" ht="16" thickTop="1" thickBot="1">
      <c r="G66" s="2"/>
      <c r="H66" s="2"/>
      <c r="I66" s="3"/>
      <c r="J66" s="54"/>
      <c r="K66" s="54"/>
      <c r="L66" s="54"/>
      <c r="M66" s="54"/>
      <c r="N66" s="54"/>
      <c r="O66" s="54"/>
    </row>
    <row r="67" spans="1:15">
      <c r="B67" s="14"/>
      <c r="C67" s="15" t="s">
        <v>193</v>
      </c>
      <c r="D67" s="15"/>
      <c r="E67" s="15"/>
      <c r="F67" s="15"/>
      <c r="G67" s="16"/>
      <c r="H67" s="2"/>
      <c r="I67" s="3"/>
      <c r="J67" s="54"/>
      <c r="K67" s="54"/>
      <c r="L67" s="54"/>
      <c r="M67" s="54"/>
      <c r="N67" s="54"/>
      <c r="O67" s="54"/>
    </row>
    <row r="68" spans="1:15">
      <c r="B68" s="17"/>
      <c r="C68" s="18" t="s">
        <v>27</v>
      </c>
      <c r="D68" s="18"/>
      <c r="E68" s="18"/>
      <c r="F68" s="18"/>
      <c r="G68" s="19">
        <f>SUM(J65)</f>
        <v>20800</v>
      </c>
      <c r="H68" s="2"/>
      <c r="I68" s="3"/>
      <c r="J68" s="54"/>
      <c r="K68" s="54"/>
      <c r="L68" s="54"/>
      <c r="M68" s="54"/>
      <c r="N68" s="54"/>
      <c r="O68" s="54"/>
    </row>
    <row r="69" spans="1:15">
      <c r="B69" s="17"/>
      <c r="C69" s="18" t="s">
        <v>22</v>
      </c>
      <c r="D69" s="18"/>
      <c r="E69" s="18"/>
      <c r="F69" s="18"/>
      <c r="G69" s="19">
        <f>SUM(K65)</f>
        <v>9820</v>
      </c>
      <c r="H69" s="2"/>
      <c r="I69" s="3"/>
      <c r="J69" s="54"/>
      <c r="K69" s="54"/>
      <c r="L69" s="54"/>
      <c r="M69" s="54"/>
      <c r="N69" s="54"/>
      <c r="O69" s="54"/>
    </row>
    <row r="70" spans="1:15">
      <c r="B70" s="20"/>
      <c r="C70" s="13" t="s">
        <v>28</v>
      </c>
      <c r="D70" s="13"/>
      <c r="E70" s="13"/>
      <c r="F70" s="13"/>
      <c r="G70" s="21">
        <f>SUM(G68:G69)</f>
        <v>30620</v>
      </c>
      <c r="H70" s="2"/>
      <c r="I70" s="3"/>
      <c r="J70" s="54"/>
      <c r="K70" s="54"/>
      <c r="L70" s="54"/>
      <c r="M70" s="54"/>
      <c r="N70" s="54"/>
      <c r="O70" s="54"/>
    </row>
    <row r="71" spans="1:15">
      <c r="B71" s="17"/>
      <c r="C71" s="26" t="s">
        <v>25</v>
      </c>
      <c r="D71" s="26"/>
      <c r="E71" s="26"/>
      <c r="F71" s="26"/>
      <c r="G71" s="19">
        <f>SUM(L65)</f>
        <v>750</v>
      </c>
      <c r="H71" s="2"/>
      <c r="J71" s="54"/>
      <c r="K71" s="54"/>
      <c r="L71" s="54"/>
      <c r="M71" s="54"/>
      <c r="N71" s="54"/>
      <c r="O71" s="54"/>
    </row>
    <row r="72" spans="1:15">
      <c r="B72" s="17"/>
      <c r="C72" s="26" t="s">
        <v>23</v>
      </c>
      <c r="D72" s="26"/>
      <c r="E72" s="26"/>
      <c r="F72" s="26"/>
      <c r="G72" s="19">
        <f>SUM(M65)</f>
        <v>13190</v>
      </c>
      <c r="H72" s="2"/>
      <c r="J72" s="54"/>
      <c r="K72" s="54"/>
      <c r="L72" s="54"/>
      <c r="M72" s="54"/>
      <c r="N72" s="54"/>
      <c r="O72" s="54"/>
    </row>
    <row r="73" spans="1:15">
      <c r="B73" s="17"/>
      <c r="C73" s="26" t="s">
        <v>24</v>
      </c>
      <c r="D73" s="26"/>
      <c r="E73" s="26"/>
      <c r="F73" s="26"/>
      <c r="G73" s="19">
        <f>SUM(N65)</f>
        <v>0</v>
      </c>
      <c r="H73" s="2"/>
      <c r="J73" s="54"/>
      <c r="K73" s="54"/>
      <c r="L73" s="54"/>
      <c r="M73" s="54"/>
      <c r="N73" s="54"/>
      <c r="O73" s="54"/>
    </row>
    <row r="74" spans="1:15">
      <c r="B74" s="17"/>
      <c r="C74" s="22" t="s">
        <v>30</v>
      </c>
      <c r="D74" s="22"/>
      <c r="E74" s="22"/>
      <c r="F74" s="22"/>
      <c r="G74" s="19">
        <f>SUM(G71:G73)</f>
        <v>13940</v>
      </c>
      <c r="H74" s="2"/>
      <c r="J74" s="54"/>
      <c r="K74" s="54"/>
      <c r="L74" s="54"/>
      <c r="M74" s="54"/>
      <c r="N74" s="54"/>
      <c r="O74" s="54"/>
    </row>
    <row r="75" spans="1:15">
      <c r="B75" s="20"/>
      <c r="C75" s="13" t="s">
        <v>31</v>
      </c>
      <c r="D75" s="13"/>
      <c r="E75" s="13"/>
      <c r="F75" s="13"/>
      <c r="G75" s="21">
        <f>SUM(G70)-G74</f>
        <v>16680</v>
      </c>
      <c r="H75" s="2"/>
      <c r="J75" s="54"/>
      <c r="K75" s="54"/>
      <c r="L75" s="54"/>
      <c r="M75" s="54"/>
      <c r="N75" s="54"/>
      <c r="O75" s="54"/>
    </row>
    <row r="76" spans="1:15">
      <c r="B76" s="17"/>
      <c r="C76" s="26" t="s">
        <v>32</v>
      </c>
      <c r="D76" s="26"/>
      <c r="E76" s="26"/>
      <c r="F76" s="26"/>
      <c r="G76" s="19">
        <f>SUM(O65)</f>
        <v>49.33</v>
      </c>
      <c r="H76" s="2"/>
      <c r="J76" s="54"/>
      <c r="K76" s="54"/>
      <c r="L76" s="54"/>
      <c r="M76" s="54"/>
      <c r="N76" s="54"/>
      <c r="O76" s="54"/>
    </row>
    <row r="77" spans="1:15" ht="15" thickBot="1">
      <c r="B77" s="23"/>
      <c r="C77" s="24" t="s">
        <v>33</v>
      </c>
      <c r="D77" s="24"/>
      <c r="E77" s="24"/>
      <c r="F77" s="24"/>
      <c r="G77" s="25">
        <f>SUM(G75:G76)</f>
        <v>16729.330000000002</v>
      </c>
      <c r="H77" s="2"/>
      <c r="J77" s="54"/>
      <c r="K77" s="54"/>
      <c r="L77" s="54"/>
      <c r="M77" s="54"/>
      <c r="N77" s="54"/>
      <c r="O77" s="54"/>
    </row>
  </sheetData>
  <phoneticPr fontId="6" type="noConversion"/>
  <pageMargins left="0.79000000000000015" right="0.79000000000000015" top="1" bottom="1" header="0.5" footer="0.5"/>
  <pageSetup paperSize="9" scale="5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8"/>
  <sheetViews>
    <sheetView tabSelected="1" topLeftCell="A45" zoomScale="125" zoomScaleNormal="125" zoomScalePageLayoutView="125" workbookViewId="0">
      <selection activeCell="I63" sqref="I63"/>
    </sheetView>
  </sheetViews>
  <sheetFormatPr baseColWidth="10" defaultRowHeight="14" x14ac:dyDescent="0"/>
  <cols>
    <col min="1" max="1" width="7.83203125" bestFit="1" customWidth="1"/>
    <col min="2" max="2" width="8.33203125" customWidth="1"/>
    <col min="3" max="3" width="37" customWidth="1"/>
    <col min="4" max="4" width="5" customWidth="1"/>
    <col min="5" max="5" width="3.33203125" bestFit="1" customWidth="1"/>
    <col min="6" max="6" width="5.5" bestFit="1" customWidth="1"/>
    <col min="8" max="8" width="9.5" bestFit="1" customWidth="1"/>
    <col min="10" max="10" width="16.33203125" style="57" customWidth="1"/>
    <col min="11" max="11" width="14" style="57" bestFit="1" customWidth="1"/>
    <col min="12" max="12" width="16.6640625" style="57" bestFit="1" customWidth="1"/>
    <col min="13" max="13" width="12.5" style="57" customWidth="1"/>
    <col min="14" max="15" width="10.83203125" style="57"/>
  </cols>
  <sheetData>
    <row r="1" spans="1:15" ht="20">
      <c r="C1" s="37" t="s">
        <v>204</v>
      </c>
      <c r="D1" s="27"/>
      <c r="E1" s="27"/>
      <c r="F1" s="27"/>
      <c r="G1" s="2"/>
      <c r="H1" s="2"/>
      <c r="J1" s="54"/>
      <c r="K1" s="54"/>
      <c r="L1" s="54"/>
      <c r="M1" s="54"/>
      <c r="N1" s="54"/>
      <c r="O1" s="54"/>
    </row>
    <row r="2" spans="1:15">
      <c r="A2" s="35"/>
      <c r="B2" s="35"/>
      <c r="C2" s="35"/>
      <c r="D2" s="29" t="s">
        <v>125</v>
      </c>
      <c r="E2" s="29"/>
      <c r="F2" s="29"/>
      <c r="G2" s="31" t="s">
        <v>126</v>
      </c>
      <c r="H2" s="31"/>
      <c r="I2" s="32"/>
      <c r="J2" s="55"/>
      <c r="K2" s="55"/>
      <c r="L2" s="55"/>
      <c r="M2" s="55"/>
      <c r="N2" s="55"/>
      <c r="O2" s="55"/>
    </row>
    <row r="3" spans="1:15">
      <c r="A3" s="36" t="s">
        <v>36</v>
      </c>
      <c r="B3" s="36" t="s">
        <v>0</v>
      </c>
      <c r="C3" s="36" t="s">
        <v>1</v>
      </c>
      <c r="D3" s="30" t="s">
        <v>109</v>
      </c>
      <c r="E3" s="30" t="s">
        <v>110</v>
      </c>
      <c r="F3" s="30" t="s">
        <v>4</v>
      </c>
      <c r="G3" s="33" t="s">
        <v>2</v>
      </c>
      <c r="H3" s="33" t="s">
        <v>3</v>
      </c>
      <c r="I3" s="34" t="s">
        <v>4</v>
      </c>
      <c r="J3" s="56" t="s">
        <v>21</v>
      </c>
      <c r="K3" s="56" t="s">
        <v>22</v>
      </c>
      <c r="L3" s="56" t="s">
        <v>25</v>
      </c>
      <c r="M3" s="56" t="s">
        <v>23</v>
      </c>
      <c r="N3" s="56" t="s">
        <v>24</v>
      </c>
      <c r="O3" s="56" t="s">
        <v>26</v>
      </c>
    </row>
    <row r="4" spans="1:15">
      <c r="A4" s="36"/>
      <c r="B4" s="60">
        <v>42005</v>
      </c>
      <c r="C4" s="36" t="s">
        <v>5</v>
      </c>
      <c r="D4" s="30"/>
      <c r="E4" s="30"/>
      <c r="F4" s="30"/>
      <c r="G4" s="33"/>
      <c r="H4" s="33"/>
      <c r="I4" s="33">
        <v>51904.4</v>
      </c>
      <c r="J4" s="56"/>
      <c r="K4" s="56"/>
      <c r="L4" s="56"/>
      <c r="M4" s="56"/>
      <c r="N4" s="56"/>
      <c r="O4" s="56"/>
    </row>
    <row r="5" spans="1:15">
      <c r="A5" s="45"/>
      <c r="B5" s="1">
        <v>42383</v>
      </c>
      <c r="C5" t="s">
        <v>113</v>
      </c>
      <c r="D5" s="38"/>
      <c r="E5" s="38"/>
      <c r="F5" s="38"/>
      <c r="G5" s="39">
        <v>400</v>
      </c>
      <c r="H5" s="39"/>
      <c r="I5" s="40">
        <f>I4+G5-H5</f>
        <v>52304.4</v>
      </c>
      <c r="J5" s="62">
        <v>400</v>
      </c>
      <c r="K5" s="47"/>
      <c r="L5" s="47"/>
      <c r="M5" s="47"/>
      <c r="N5" s="47"/>
      <c r="O5" s="44"/>
    </row>
    <row r="6" spans="1:15">
      <c r="A6" s="45"/>
      <c r="B6" s="1">
        <v>42383</v>
      </c>
      <c r="C6" t="s">
        <v>113</v>
      </c>
      <c r="D6" s="46"/>
      <c r="E6" s="38"/>
      <c r="F6" s="38"/>
      <c r="G6" s="39">
        <v>500</v>
      </c>
      <c r="H6" s="39"/>
      <c r="I6" s="40">
        <f t="shared" ref="I6:I55" si="0">I5+G6-H6</f>
        <v>52804.4</v>
      </c>
      <c r="J6" s="62">
        <v>500</v>
      </c>
      <c r="K6" s="47"/>
      <c r="L6" s="47"/>
      <c r="M6" s="47"/>
      <c r="N6" s="47"/>
      <c r="O6" s="44"/>
    </row>
    <row r="7" spans="1:15">
      <c r="A7" s="45"/>
      <c r="B7" s="1">
        <v>42384</v>
      </c>
      <c r="C7" t="s">
        <v>113</v>
      </c>
      <c r="D7" s="46"/>
      <c r="E7" s="38"/>
      <c r="F7" s="38"/>
      <c r="G7" s="39">
        <v>500</v>
      </c>
      <c r="H7" s="39"/>
      <c r="I7" s="40">
        <f t="shared" si="0"/>
        <v>53304.4</v>
      </c>
      <c r="J7" s="62">
        <v>500</v>
      </c>
      <c r="K7" s="47"/>
      <c r="L7" s="47"/>
      <c r="M7" s="47"/>
      <c r="N7" s="47"/>
      <c r="O7" s="44"/>
    </row>
    <row r="8" spans="1:15">
      <c r="A8" s="45"/>
      <c r="B8" s="1">
        <v>42384</v>
      </c>
      <c r="C8" t="s">
        <v>113</v>
      </c>
      <c r="D8" s="46"/>
      <c r="E8" s="38"/>
      <c r="F8" s="38"/>
      <c r="G8" s="39">
        <v>500</v>
      </c>
      <c r="H8" s="39"/>
      <c r="I8" s="40">
        <f t="shared" si="0"/>
        <v>53804.4</v>
      </c>
      <c r="J8" s="62">
        <v>500</v>
      </c>
      <c r="K8" s="47"/>
      <c r="L8" s="47"/>
      <c r="M8" s="47"/>
      <c r="N8" s="47"/>
      <c r="O8" s="44"/>
    </row>
    <row r="9" spans="1:15">
      <c r="A9" s="45"/>
      <c r="B9" s="1">
        <v>42388</v>
      </c>
      <c r="C9" t="s">
        <v>113</v>
      </c>
      <c r="D9" s="46"/>
      <c r="E9" s="38"/>
      <c r="F9" s="38"/>
      <c r="G9" s="39">
        <v>100</v>
      </c>
      <c r="H9" s="39"/>
      <c r="I9" s="40">
        <f t="shared" si="0"/>
        <v>53904.4</v>
      </c>
      <c r="J9" s="62">
        <v>100</v>
      </c>
      <c r="K9" s="47"/>
      <c r="L9" s="49"/>
      <c r="M9" s="47"/>
      <c r="N9" s="47"/>
      <c r="O9" s="44"/>
    </row>
    <row r="10" spans="1:15">
      <c r="A10" s="45"/>
      <c r="B10" s="1">
        <v>42388</v>
      </c>
      <c r="C10" t="s">
        <v>113</v>
      </c>
      <c r="D10" s="46"/>
      <c r="E10" s="38"/>
      <c r="F10" s="38"/>
      <c r="G10" s="39">
        <v>500</v>
      </c>
      <c r="H10" s="39"/>
      <c r="I10" s="40">
        <f t="shared" si="0"/>
        <v>54404.4</v>
      </c>
      <c r="J10" s="62">
        <v>500</v>
      </c>
      <c r="K10" s="47"/>
      <c r="L10" s="49"/>
      <c r="M10" s="47"/>
      <c r="N10" s="47"/>
      <c r="O10" s="44"/>
    </row>
    <row r="11" spans="1:15">
      <c r="A11" s="45"/>
      <c r="B11" s="1">
        <v>42390</v>
      </c>
      <c r="C11" t="s">
        <v>113</v>
      </c>
      <c r="D11" s="46"/>
      <c r="E11" s="38"/>
      <c r="F11" s="38"/>
      <c r="G11" s="39">
        <v>400</v>
      </c>
      <c r="H11" s="39"/>
      <c r="I11" s="40">
        <f t="shared" si="0"/>
        <v>54804.4</v>
      </c>
      <c r="J11" s="62">
        <v>400</v>
      </c>
      <c r="K11" s="47"/>
      <c r="L11" s="49"/>
      <c r="M11" s="47"/>
      <c r="N11" s="47"/>
      <c r="O11" s="44"/>
    </row>
    <row r="12" spans="1:15">
      <c r="A12" s="45"/>
      <c r="B12" s="1">
        <v>42390</v>
      </c>
      <c r="C12" t="s">
        <v>113</v>
      </c>
      <c r="D12" s="46"/>
      <c r="E12" s="38"/>
      <c r="F12" s="38"/>
      <c r="G12" s="39">
        <v>500</v>
      </c>
      <c r="H12" s="39"/>
      <c r="I12" s="40">
        <f t="shared" si="0"/>
        <v>55304.4</v>
      </c>
      <c r="J12" s="62">
        <v>500</v>
      </c>
      <c r="K12" s="47"/>
      <c r="L12" s="49"/>
      <c r="M12" s="47"/>
      <c r="N12" s="47"/>
      <c r="O12" s="44"/>
    </row>
    <row r="13" spans="1:15">
      <c r="A13" s="45"/>
      <c r="B13" s="1">
        <v>42390</v>
      </c>
      <c r="C13" t="s">
        <v>113</v>
      </c>
      <c r="D13" s="46"/>
      <c r="E13" s="38"/>
      <c r="F13" s="38"/>
      <c r="G13" s="39">
        <v>500</v>
      </c>
      <c r="H13" s="39"/>
      <c r="I13" s="40">
        <f t="shared" si="0"/>
        <v>55804.4</v>
      </c>
      <c r="J13" s="62">
        <v>500</v>
      </c>
      <c r="K13" s="47"/>
      <c r="L13" s="47"/>
      <c r="M13" s="47"/>
      <c r="N13" s="47"/>
      <c r="O13" s="44"/>
    </row>
    <row r="14" spans="1:15">
      <c r="A14" s="45"/>
      <c r="B14" s="1">
        <v>42390</v>
      </c>
      <c r="C14" t="s">
        <v>113</v>
      </c>
      <c r="D14" s="46"/>
      <c r="E14" s="38"/>
      <c r="F14" s="38"/>
      <c r="G14" s="39">
        <v>500</v>
      </c>
      <c r="H14" s="39"/>
      <c r="I14" s="40">
        <f t="shared" si="0"/>
        <v>56304.4</v>
      </c>
      <c r="J14" s="62">
        <v>500</v>
      </c>
      <c r="K14" s="47"/>
      <c r="L14" s="47"/>
      <c r="M14" s="47"/>
      <c r="N14" s="47"/>
      <c r="O14" s="44"/>
    </row>
    <row r="15" spans="1:15">
      <c r="A15" s="45"/>
      <c r="B15" s="1">
        <v>42395</v>
      </c>
      <c r="C15" t="s">
        <v>113</v>
      </c>
      <c r="D15" s="46"/>
      <c r="E15" s="38"/>
      <c r="F15" s="38"/>
      <c r="G15" s="39">
        <v>400</v>
      </c>
      <c r="H15" s="39"/>
      <c r="I15" s="40">
        <f t="shared" si="0"/>
        <v>56704.4</v>
      </c>
      <c r="J15" s="62">
        <v>400</v>
      </c>
      <c r="K15" s="47"/>
      <c r="L15" s="47"/>
      <c r="M15" s="47"/>
      <c r="N15" s="47"/>
      <c r="O15" s="44"/>
    </row>
    <row r="16" spans="1:15">
      <c r="A16" s="45"/>
      <c r="B16" s="1">
        <v>42395</v>
      </c>
      <c r="C16" t="s">
        <v>113</v>
      </c>
      <c r="D16" s="46"/>
      <c r="E16" s="38"/>
      <c r="F16" s="38"/>
      <c r="G16" s="39">
        <v>500</v>
      </c>
      <c r="H16" s="39"/>
      <c r="I16" s="40">
        <f t="shared" si="0"/>
        <v>57204.4</v>
      </c>
      <c r="J16" s="62">
        <v>500</v>
      </c>
      <c r="K16" s="47"/>
      <c r="L16" s="47"/>
      <c r="M16" s="47"/>
      <c r="N16" s="47"/>
      <c r="O16" s="44"/>
    </row>
    <row r="17" spans="1:15">
      <c r="A17" s="45"/>
      <c r="B17" s="1">
        <v>42397</v>
      </c>
      <c r="C17" t="s">
        <v>113</v>
      </c>
      <c r="D17" s="46"/>
      <c r="E17" s="38"/>
      <c r="F17" s="38"/>
      <c r="G17" s="39">
        <v>200</v>
      </c>
      <c r="H17" s="39"/>
      <c r="I17" s="40">
        <f t="shared" si="0"/>
        <v>57404.4</v>
      </c>
      <c r="J17" s="62">
        <v>200</v>
      </c>
      <c r="K17" s="47"/>
      <c r="L17" s="47"/>
      <c r="M17" s="47"/>
      <c r="N17" s="47"/>
      <c r="O17" s="44"/>
    </row>
    <row r="18" spans="1:15">
      <c r="A18" s="45"/>
      <c r="B18" s="1">
        <v>42398</v>
      </c>
      <c r="C18" t="s">
        <v>113</v>
      </c>
      <c r="D18" s="46"/>
      <c r="E18" s="38"/>
      <c r="F18" s="38"/>
      <c r="G18" s="39">
        <v>400</v>
      </c>
      <c r="H18" s="39"/>
      <c r="I18" s="40">
        <f t="shared" si="0"/>
        <v>57804.4</v>
      </c>
      <c r="J18" s="62">
        <v>400</v>
      </c>
      <c r="K18" s="47"/>
      <c r="L18" s="47"/>
      <c r="M18" s="47"/>
      <c r="N18" s="47"/>
      <c r="O18" s="44"/>
    </row>
    <row r="19" spans="1:15">
      <c r="A19" s="45"/>
      <c r="B19" s="1">
        <v>42398</v>
      </c>
      <c r="C19" t="s">
        <v>113</v>
      </c>
      <c r="D19" s="46"/>
      <c r="E19" s="38"/>
      <c r="F19" s="38"/>
      <c r="G19" s="39">
        <v>500</v>
      </c>
      <c r="H19" s="39"/>
      <c r="I19" s="40">
        <f t="shared" si="0"/>
        <v>58304.4</v>
      </c>
      <c r="J19" s="62">
        <v>500</v>
      </c>
      <c r="K19" s="47"/>
      <c r="L19" s="47"/>
      <c r="M19" s="47"/>
      <c r="N19" s="47"/>
      <c r="O19" s="44"/>
    </row>
    <row r="20" spans="1:15">
      <c r="A20" s="45"/>
      <c r="B20" s="1">
        <v>42398</v>
      </c>
      <c r="C20" t="s">
        <v>113</v>
      </c>
      <c r="D20" s="46"/>
      <c r="E20" s="38"/>
      <c r="F20" s="38"/>
      <c r="G20" s="39">
        <v>500</v>
      </c>
      <c r="H20" s="39"/>
      <c r="I20" s="40">
        <f t="shared" si="0"/>
        <v>58804.4</v>
      </c>
      <c r="J20" s="62">
        <v>500</v>
      </c>
      <c r="K20" s="47"/>
      <c r="L20" s="47"/>
      <c r="M20" s="47"/>
      <c r="N20" s="47"/>
      <c r="O20" s="44"/>
    </row>
    <row r="21" spans="1:15">
      <c r="A21" s="45"/>
      <c r="B21" s="1">
        <v>42402</v>
      </c>
      <c r="C21" t="s">
        <v>113</v>
      </c>
      <c r="D21" s="46"/>
      <c r="E21" s="38"/>
      <c r="F21" s="38"/>
      <c r="G21" s="39">
        <v>500</v>
      </c>
      <c r="H21" s="39"/>
      <c r="I21" s="40">
        <f t="shared" si="0"/>
        <v>59304.4</v>
      </c>
      <c r="J21" s="62">
        <v>500</v>
      </c>
      <c r="K21" s="47"/>
      <c r="L21" s="47"/>
      <c r="M21" s="47"/>
      <c r="N21" s="47"/>
      <c r="O21" s="44"/>
    </row>
    <row r="22" spans="1:15">
      <c r="A22" s="45"/>
      <c r="B22" s="1">
        <v>42402</v>
      </c>
      <c r="C22" t="s">
        <v>113</v>
      </c>
      <c r="D22" s="46"/>
      <c r="E22" s="38"/>
      <c r="F22" s="38"/>
      <c r="G22" s="39">
        <v>500</v>
      </c>
      <c r="H22" s="39"/>
      <c r="I22" s="40">
        <f t="shared" si="0"/>
        <v>59804.4</v>
      </c>
      <c r="J22" s="62">
        <v>500</v>
      </c>
      <c r="K22" s="47"/>
      <c r="L22" s="47"/>
      <c r="M22" s="47"/>
      <c r="N22" s="47"/>
      <c r="O22" s="44"/>
    </row>
    <row r="23" spans="1:15">
      <c r="A23" s="45"/>
      <c r="B23" s="1">
        <v>42402</v>
      </c>
      <c r="C23" t="s">
        <v>113</v>
      </c>
      <c r="D23" s="46"/>
      <c r="E23" s="38"/>
      <c r="F23" s="38"/>
      <c r="G23" s="39">
        <v>500</v>
      </c>
      <c r="H23" s="39"/>
      <c r="I23" s="40">
        <f t="shared" si="0"/>
        <v>60304.4</v>
      </c>
      <c r="J23" s="62">
        <v>500</v>
      </c>
      <c r="K23" s="47"/>
      <c r="L23" s="47"/>
      <c r="M23" s="47"/>
      <c r="N23" s="47"/>
      <c r="O23" s="44"/>
    </row>
    <row r="24" spans="1:15">
      <c r="A24" s="53" t="s">
        <v>37</v>
      </c>
      <c r="B24" s="1">
        <v>42402</v>
      </c>
      <c r="C24" t="s">
        <v>202</v>
      </c>
      <c r="D24" s="46"/>
      <c r="E24" s="38"/>
      <c r="F24" s="38"/>
      <c r="G24" s="39">
        <v>1750</v>
      </c>
      <c r="H24" s="39"/>
      <c r="I24" s="40">
        <f t="shared" si="0"/>
        <v>62054.400000000001</v>
      </c>
      <c r="J24" s="62"/>
      <c r="K24" s="47">
        <v>1750</v>
      </c>
      <c r="L24" s="47"/>
      <c r="M24" s="47"/>
      <c r="N24" s="47"/>
      <c r="O24" s="44"/>
    </row>
    <row r="25" spans="1:15">
      <c r="A25" s="45"/>
      <c r="B25" s="1">
        <v>42411</v>
      </c>
      <c r="C25" t="s">
        <v>113</v>
      </c>
      <c r="D25" s="46"/>
      <c r="E25" s="38"/>
      <c r="F25" s="38"/>
      <c r="G25" s="39">
        <v>500</v>
      </c>
      <c r="H25" s="39"/>
      <c r="I25" s="40">
        <f t="shared" si="0"/>
        <v>62554.400000000001</v>
      </c>
      <c r="J25" s="62">
        <v>500</v>
      </c>
      <c r="K25" s="47"/>
      <c r="L25" s="47"/>
      <c r="M25" s="47"/>
      <c r="N25" s="47"/>
      <c r="O25" s="44"/>
    </row>
    <row r="26" spans="1:15">
      <c r="B26" s="1">
        <v>42412</v>
      </c>
      <c r="C26" t="s">
        <v>113</v>
      </c>
      <c r="D26" s="46"/>
      <c r="E26" s="38"/>
      <c r="F26" s="38"/>
      <c r="G26" s="39">
        <v>200</v>
      </c>
      <c r="H26" s="41"/>
      <c r="I26" s="40">
        <f t="shared" si="0"/>
        <v>62754.400000000001</v>
      </c>
      <c r="J26" s="62">
        <v>200</v>
      </c>
      <c r="K26" s="47"/>
      <c r="L26" s="47"/>
      <c r="M26" s="47"/>
      <c r="N26" s="47"/>
      <c r="O26" s="44"/>
    </row>
    <row r="27" spans="1:15">
      <c r="A27" s="45"/>
      <c r="B27" s="1">
        <v>42413</v>
      </c>
      <c r="C27" t="s">
        <v>113</v>
      </c>
      <c r="D27" s="46"/>
      <c r="E27" s="38"/>
      <c r="F27" s="38"/>
      <c r="G27" s="39">
        <v>400</v>
      </c>
      <c r="H27" s="39"/>
      <c r="I27" s="40">
        <f t="shared" si="0"/>
        <v>63154.400000000001</v>
      </c>
      <c r="J27" s="62">
        <v>400</v>
      </c>
      <c r="K27" s="47"/>
      <c r="L27" s="47"/>
      <c r="M27" s="47"/>
      <c r="N27" s="47"/>
      <c r="O27" s="44"/>
    </row>
    <row r="28" spans="1:15">
      <c r="A28" s="45"/>
      <c r="B28" s="1">
        <v>42413</v>
      </c>
      <c r="C28" t="s">
        <v>113</v>
      </c>
      <c r="D28" s="46"/>
      <c r="E28" s="38"/>
      <c r="F28" s="38"/>
      <c r="G28" s="39">
        <v>500</v>
      </c>
      <c r="H28" s="39"/>
      <c r="I28" s="40">
        <f t="shared" si="0"/>
        <v>63654.400000000001</v>
      </c>
      <c r="J28" s="62">
        <v>500</v>
      </c>
      <c r="K28" s="47"/>
      <c r="L28" s="47"/>
      <c r="M28" s="47"/>
      <c r="N28" s="47"/>
      <c r="O28" s="44"/>
    </row>
    <row r="29" spans="1:15">
      <c r="A29" s="45"/>
      <c r="B29" s="1">
        <v>42416</v>
      </c>
      <c r="C29" t="s">
        <v>113</v>
      </c>
      <c r="D29" s="46"/>
      <c r="E29" s="38"/>
      <c r="F29" s="38"/>
      <c r="G29" s="39">
        <v>500</v>
      </c>
      <c r="H29" s="39"/>
      <c r="I29" s="40">
        <f t="shared" si="0"/>
        <v>64154.400000000001</v>
      </c>
      <c r="J29" s="62">
        <v>500</v>
      </c>
      <c r="K29" s="47"/>
      <c r="L29" s="47"/>
      <c r="M29" s="47"/>
      <c r="N29" s="47"/>
      <c r="O29" s="44"/>
    </row>
    <row r="30" spans="1:15">
      <c r="A30" s="45"/>
      <c r="B30" s="1">
        <v>42418</v>
      </c>
      <c r="C30" t="s">
        <v>113</v>
      </c>
      <c r="D30" s="46"/>
      <c r="E30" s="38"/>
      <c r="F30" s="38"/>
      <c r="G30" s="39">
        <v>400</v>
      </c>
      <c r="H30" s="39"/>
      <c r="I30" s="40">
        <f t="shared" si="0"/>
        <v>64554.400000000001</v>
      </c>
      <c r="J30" s="62">
        <v>400</v>
      </c>
      <c r="K30" s="47"/>
      <c r="L30" s="47"/>
      <c r="M30" s="47"/>
      <c r="N30" s="47"/>
      <c r="O30" s="44"/>
    </row>
    <row r="31" spans="1:15">
      <c r="A31" s="45"/>
      <c r="B31" s="1">
        <v>42418</v>
      </c>
      <c r="C31" t="s">
        <v>113</v>
      </c>
      <c r="D31" s="46"/>
      <c r="E31" s="38"/>
      <c r="F31" s="38"/>
      <c r="G31" s="39">
        <v>400</v>
      </c>
      <c r="H31" s="39"/>
      <c r="I31" s="40">
        <f t="shared" si="0"/>
        <v>64954.400000000001</v>
      </c>
      <c r="J31" s="62">
        <v>400</v>
      </c>
      <c r="K31" s="47"/>
      <c r="L31" s="47"/>
      <c r="M31" s="47"/>
      <c r="N31" s="47"/>
      <c r="O31" s="44"/>
    </row>
    <row r="32" spans="1:15">
      <c r="A32" s="45"/>
      <c r="B32" s="1">
        <v>42420</v>
      </c>
      <c r="C32" t="s">
        <v>113</v>
      </c>
      <c r="D32" s="46"/>
      <c r="E32" s="38"/>
      <c r="F32" s="38"/>
      <c r="G32" s="39">
        <v>500</v>
      </c>
      <c r="H32" s="39"/>
      <c r="I32" s="40">
        <f t="shared" si="0"/>
        <v>65454.400000000001</v>
      </c>
      <c r="J32" s="62">
        <v>500</v>
      </c>
      <c r="K32" s="47"/>
      <c r="L32" s="47"/>
      <c r="M32" s="47"/>
      <c r="N32" s="47"/>
      <c r="O32" s="44"/>
    </row>
    <row r="33" spans="1:15">
      <c r="A33" s="45"/>
      <c r="B33" s="1">
        <v>42423</v>
      </c>
      <c r="C33" t="s">
        <v>113</v>
      </c>
      <c r="D33" s="46"/>
      <c r="E33" s="38"/>
      <c r="F33" s="38"/>
      <c r="G33" s="39">
        <v>500</v>
      </c>
      <c r="H33" s="39"/>
      <c r="I33" s="40">
        <f t="shared" si="0"/>
        <v>65954.399999999994</v>
      </c>
      <c r="J33" s="62">
        <v>500</v>
      </c>
      <c r="K33" s="47"/>
      <c r="L33" s="47"/>
      <c r="M33" s="47"/>
      <c r="N33" s="47"/>
      <c r="O33" s="44"/>
    </row>
    <row r="34" spans="1:15">
      <c r="A34" s="45"/>
      <c r="B34" s="1">
        <v>42427</v>
      </c>
      <c r="C34" t="s">
        <v>113</v>
      </c>
      <c r="D34" s="46"/>
      <c r="E34" s="38"/>
      <c r="F34" s="38"/>
      <c r="G34" s="39">
        <v>500</v>
      </c>
      <c r="H34" s="39"/>
      <c r="I34" s="40">
        <f t="shared" si="0"/>
        <v>66454.399999999994</v>
      </c>
      <c r="J34" s="62">
        <v>500</v>
      </c>
      <c r="K34" s="47"/>
      <c r="L34" s="47"/>
      <c r="M34" s="47"/>
      <c r="N34" s="47"/>
      <c r="O34" s="44"/>
    </row>
    <row r="35" spans="1:15">
      <c r="A35" s="53" t="s">
        <v>38</v>
      </c>
      <c r="B35" s="1">
        <v>42438</v>
      </c>
      <c r="C35" t="s">
        <v>203</v>
      </c>
      <c r="D35" s="46"/>
      <c r="E35" s="38"/>
      <c r="F35" s="38"/>
      <c r="G35" s="39">
        <v>4000</v>
      </c>
      <c r="H35" s="39"/>
      <c r="I35" s="40">
        <f t="shared" si="0"/>
        <v>70454.399999999994</v>
      </c>
      <c r="J35" s="62"/>
      <c r="K35" s="47">
        <v>4000</v>
      </c>
      <c r="L35" s="47"/>
      <c r="M35" s="47"/>
      <c r="N35" s="47"/>
      <c r="O35" s="44"/>
    </row>
    <row r="36" spans="1:15">
      <c r="A36" s="45"/>
      <c r="B36" s="1">
        <v>42440</v>
      </c>
      <c r="C36" t="s">
        <v>113</v>
      </c>
      <c r="D36" s="46"/>
      <c r="E36" s="38"/>
      <c r="F36" s="38"/>
      <c r="G36" s="39">
        <v>500</v>
      </c>
      <c r="H36" s="39"/>
      <c r="I36" s="40">
        <f t="shared" si="0"/>
        <v>70954.399999999994</v>
      </c>
      <c r="J36" s="62">
        <v>500</v>
      </c>
      <c r="K36" s="47"/>
      <c r="L36" s="47"/>
      <c r="M36" s="47"/>
      <c r="N36" s="47"/>
      <c r="O36" s="44"/>
    </row>
    <row r="37" spans="1:15">
      <c r="A37" s="45"/>
      <c r="B37" s="1">
        <v>42441</v>
      </c>
      <c r="C37" t="s">
        <v>113</v>
      </c>
      <c r="D37" s="46"/>
      <c r="E37" s="38"/>
      <c r="F37" s="38"/>
      <c r="G37" s="39">
        <v>500</v>
      </c>
      <c r="H37" s="39"/>
      <c r="I37" s="40">
        <f t="shared" si="0"/>
        <v>71454.399999999994</v>
      </c>
      <c r="J37" s="62">
        <v>500</v>
      </c>
      <c r="K37" s="47"/>
      <c r="L37" s="47"/>
      <c r="M37" s="47"/>
      <c r="N37" s="47"/>
      <c r="O37" s="44"/>
    </row>
    <row r="38" spans="1:15">
      <c r="A38" s="52" t="s">
        <v>39</v>
      </c>
      <c r="B38" s="1">
        <v>42452</v>
      </c>
      <c r="C38" t="s">
        <v>195</v>
      </c>
      <c r="D38" s="46"/>
      <c r="E38" s="38"/>
      <c r="F38" s="38"/>
      <c r="G38" s="39"/>
      <c r="H38" s="39">
        <v>286.25</v>
      </c>
      <c r="I38" s="40">
        <f t="shared" si="0"/>
        <v>71168.149999999994</v>
      </c>
      <c r="J38" s="62"/>
      <c r="K38" s="47"/>
      <c r="L38" s="62">
        <v>286.25</v>
      </c>
      <c r="M38" s="47"/>
      <c r="N38" s="47"/>
      <c r="O38" s="44"/>
    </row>
    <row r="39" spans="1:15">
      <c r="A39" s="45"/>
      <c r="B39" s="1">
        <v>42470</v>
      </c>
      <c r="C39" t="s">
        <v>113</v>
      </c>
      <c r="D39" s="46"/>
      <c r="E39" s="38"/>
      <c r="F39" s="38"/>
      <c r="G39" s="39">
        <v>400</v>
      </c>
      <c r="H39" s="39"/>
      <c r="I39" s="40">
        <f t="shared" si="0"/>
        <v>71568.149999999994</v>
      </c>
      <c r="J39" s="62">
        <v>400</v>
      </c>
      <c r="K39" s="47"/>
      <c r="L39" s="47"/>
      <c r="M39" s="47"/>
      <c r="N39" s="47"/>
      <c r="O39" s="44"/>
    </row>
    <row r="40" spans="1:15">
      <c r="A40" s="45"/>
      <c r="B40" s="1">
        <v>42472</v>
      </c>
      <c r="C40" t="s">
        <v>113</v>
      </c>
      <c r="D40" s="46"/>
      <c r="E40" s="38"/>
      <c r="F40" s="38"/>
      <c r="G40" s="39">
        <v>400</v>
      </c>
      <c r="H40" s="39"/>
      <c r="I40" s="40">
        <f t="shared" si="0"/>
        <v>71968.149999999994</v>
      </c>
      <c r="J40" s="62">
        <v>400</v>
      </c>
      <c r="K40" s="47"/>
      <c r="L40" s="47"/>
      <c r="M40" s="47"/>
      <c r="N40" s="47"/>
      <c r="O40" s="44"/>
    </row>
    <row r="41" spans="1:15">
      <c r="A41" s="45"/>
      <c r="B41" s="1">
        <v>42474</v>
      </c>
      <c r="C41" t="s">
        <v>113</v>
      </c>
      <c r="D41" s="46"/>
      <c r="E41" s="38"/>
      <c r="F41" s="38"/>
      <c r="G41" s="39">
        <v>500</v>
      </c>
      <c r="H41" s="39"/>
      <c r="I41" s="40">
        <f t="shared" si="0"/>
        <v>72468.149999999994</v>
      </c>
      <c r="J41" s="62">
        <v>500</v>
      </c>
      <c r="K41" s="47"/>
      <c r="L41" s="47"/>
      <c r="M41" s="47"/>
      <c r="N41" s="47"/>
      <c r="O41" s="44"/>
    </row>
    <row r="42" spans="1:15">
      <c r="A42" s="52" t="s">
        <v>46</v>
      </c>
      <c r="B42" s="1">
        <v>42498</v>
      </c>
      <c r="C42" t="s">
        <v>196</v>
      </c>
      <c r="D42" s="46"/>
      <c r="E42" s="38"/>
      <c r="F42" s="38"/>
      <c r="G42" s="39">
        <v>4854</v>
      </c>
      <c r="H42" s="39"/>
      <c r="I42" s="40">
        <f t="shared" si="0"/>
        <v>77322.149999999994</v>
      </c>
      <c r="J42" s="62"/>
      <c r="K42" s="62">
        <v>4854</v>
      </c>
      <c r="L42" s="47"/>
      <c r="M42" s="47"/>
      <c r="N42" s="47"/>
      <c r="O42" s="44"/>
    </row>
    <row r="43" spans="1:15">
      <c r="A43" s="52" t="s">
        <v>40</v>
      </c>
      <c r="B43" s="1">
        <v>42163</v>
      </c>
      <c r="C43" t="s">
        <v>197</v>
      </c>
      <c r="D43" s="46"/>
      <c r="E43" s="38"/>
      <c r="F43" s="38"/>
      <c r="G43" s="39">
        <v>0</v>
      </c>
      <c r="H43" s="39">
        <v>16055.25</v>
      </c>
      <c r="I43" s="40">
        <f>I42+G43-H43</f>
        <v>61266.899999999994</v>
      </c>
      <c r="J43" s="62">
        <v>0</v>
      </c>
      <c r="K43" s="47"/>
      <c r="L43" s="47"/>
      <c r="M43" s="62">
        <v>16055.25</v>
      </c>
      <c r="N43" s="47"/>
      <c r="O43" s="44"/>
    </row>
    <row r="44" spans="1:15">
      <c r="A44" s="45"/>
      <c r="B44" s="1">
        <v>42271</v>
      </c>
      <c r="C44" t="s">
        <v>113</v>
      </c>
      <c r="D44" s="46"/>
      <c r="E44" s="38"/>
      <c r="F44" s="38"/>
      <c r="G44" s="39">
        <v>500</v>
      </c>
      <c r="H44" s="39"/>
      <c r="I44" s="40">
        <f t="shared" si="0"/>
        <v>61766.899999999994</v>
      </c>
      <c r="J44" s="62">
        <v>500</v>
      </c>
      <c r="K44" s="47"/>
      <c r="L44" s="47"/>
      <c r="M44" s="47"/>
      <c r="N44" s="47"/>
      <c r="O44" s="44"/>
    </row>
    <row r="45" spans="1:15">
      <c r="A45" s="45"/>
      <c r="B45" s="1">
        <v>42644</v>
      </c>
      <c r="C45" t="s">
        <v>113</v>
      </c>
      <c r="D45" s="46"/>
      <c r="E45" s="38"/>
      <c r="F45" s="38"/>
      <c r="G45" s="39">
        <v>400</v>
      </c>
      <c r="H45" s="39"/>
      <c r="I45" s="40">
        <f t="shared" si="0"/>
        <v>62166.899999999994</v>
      </c>
      <c r="J45" s="62">
        <v>400</v>
      </c>
      <c r="K45" s="47"/>
      <c r="L45" s="47"/>
      <c r="M45" s="47"/>
      <c r="N45" s="47"/>
      <c r="O45" s="44"/>
    </row>
    <row r="46" spans="1:15">
      <c r="A46" s="45"/>
      <c r="B46" s="1">
        <v>42654</v>
      </c>
      <c r="C46" t="s">
        <v>113</v>
      </c>
      <c r="D46" s="38"/>
      <c r="E46" s="38"/>
      <c r="F46" s="38"/>
      <c r="G46" s="39">
        <v>500</v>
      </c>
      <c r="H46" s="41"/>
      <c r="I46" s="40">
        <f t="shared" si="0"/>
        <v>62666.899999999994</v>
      </c>
      <c r="J46" s="62">
        <v>500</v>
      </c>
      <c r="K46" s="47"/>
      <c r="L46" s="47"/>
      <c r="M46" s="47"/>
      <c r="N46" s="47"/>
      <c r="O46" s="44"/>
    </row>
    <row r="47" spans="1:15">
      <c r="A47" s="45"/>
      <c r="B47" s="1">
        <v>42658</v>
      </c>
      <c r="C47" t="s">
        <v>113</v>
      </c>
      <c r="D47" s="38"/>
      <c r="E47" s="38"/>
      <c r="F47" s="38"/>
      <c r="G47" s="39">
        <v>400</v>
      </c>
      <c r="H47" s="41"/>
      <c r="I47" s="40">
        <f t="shared" si="0"/>
        <v>63066.899999999994</v>
      </c>
      <c r="J47" s="62">
        <v>400</v>
      </c>
      <c r="K47" s="47"/>
      <c r="L47" s="47"/>
      <c r="M47" s="47"/>
      <c r="N47" s="47"/>
      <c r="O47" s="44"/>
    </row>
    <row r="48" spans="1:15">
      <c r="A48" s="45"/>
      <c r="B48" s="1">
        <v>42669</v>
      </c>
      <c r="C48" t="s">
        <v>113</v>
      </c>
      <c r="D48" s="38"/>
      <c r="E48" s="38"/>
      <c r="F48" s="38"/>
      <c r="G48" s="39">
        <v>400</v>
      </c>
      <c r="H48" s="41"/>
      <c r="I48" s="40">
        <f t="shared" si="0"/>
        <v>63466.899999999994</v>
      </c>
      <c r="J48" s="62">
        <v>400</v>
      </c>
      <c r="K48" s="47"/>
      <c r="L48" s="47"/>
      <c r="M48" s="47"/>
      <c r="N48" s="47"/>
      <c r="O48" s="44"/>
    </row>
    <row r="49" spans="1:17">
      <c r="A49" s="52" t="s">
        <v>41</v>
      </c>
      <c r="B49" s="1">
        <v>42677</v>
      </c>
      <c r="C49" t="s">
        <v>200</v>
      </c>
      <c r="D49" s="38"/>
      <c r="E49" s="38"/>
      <c r="F49" s="38"/>
      <c r="G49" s="39">
        <v>0</v>
      </c>
      <c r="H49" s="41">
        <v>750</v>
      </c>
      <c r="I49" s="40">
        <f t="shared" si="0"/>
        <v>62716.899999999994</v>
      </c>
      <c r="J49" s="62">
        <v>0</v>
      </c>
      <c r="K49" s="47"/>
      <c r="L49" s="63">
        <v>750</v>
      </c>
      <c r="M49" s="47"/>
      <c r="N49" s="47"/>
      <c r="O49" s="44"/>
    </row>
    <row r="50" spans="1:17">
      <c r="A50" s="45"/>
      <c r="B50" s="1">
        <v>42682</v>
      </c>
      <c r="C50" t="s">
        <v>113</v>
      </c>
      <c r="D50" s="38"/>
      <c r="E50" s="38"/>
      <c r="F50" s="38"/>
      <c r="G50" s="39">
        <v>400</v>
      </c>
      <c r="H50" s="41"/>
      <c r="I50" s="40">
        <f t="shared" si="0"/>
        <v>63116.899999999994</v>
      </c>
      <c r="J50" s="62">
        <v>400</v>
      </c>
      <c r="K50" s="47"/>
      <c r="L50" s="47"/>
      <c r="M50" s="47"/>
      <c r="N50" s="47"/>
      <c r="O50" s="44"/>
    </row>
    <row r="51" spans="1:17">
      <c r="A51" s="61" t="s">
        <v>42</v>
      </c>
      <c r="B51" s="1">
        <v>42686</v>
      </c>
      <c r="C51" t="s">
        <v>198</v>
      </c>
      <c r="D51" s="38"/>
      <c r="E51" s="38"/>
      <c r="F51" s="38"/>
      <c r="G51" s="39">
        <v>30397</v>
      </c>
      <c r="H51" s="41"/>
      <c r="I51" s="40">
        <f t="shared" si="0"/>
        <v>93513.9</v>
      </c>
      <c r="J51" s="62"/>
      <c r="K51" s="62">
        <v>30397</v>
      </c>
      <c r="L51" s="47"/>
      <c r="M51" s="47"/>
      <c r="N51" s="47"/>
      <c r="O51" s="44"/>
    </row>
    <row r="52" spans="1:17">
      <c r="B52" s="1">
        <v>42691</v>
      </c>
      <c r="C52" t="s">
        <v>113</v>
      </c>
      <c r="D52" s="38"/>
      <c r="E52" s="38"/>
      <c r="F52" s="38"/>
      <c r="G52" s="41">
        <v>400</v>
      </c>
      <c r="H52" s="41"/>
      <c r="I52" s="40">
        <f t="shared" si="0"/>
        <v>93913.9</v>
      </c>
      <c r="J52" s="64">
        <v>400</v>
      </c>
      <c r="K52" s="47"/>
      <c r="L52" s="47"/>
      <c r="M52" s="47"/>
      <c r="N52" s="47"/>
      <c r="O52" s="44"/>
    </row>
    <row r="53" spans="1:17">
      <c r="A53" s="52" t="s">
        <v>43</v>
      </c>
      <c r="B53" s="1">
        <v>42694</v>
      </c>
      <c r="C53" t="s">
        <v>201</v>
      </c>
      <c r="D53" s="38"/>
      <c r="E53" s="38"/>
      <c r="F53" s="38"/>
      <c r="G53" s="39">
        <v>1750</v>
      </c>
      <c r="H53" s="41"/>
      <c r="I53" s="40">
        <f t="shared" si="0"/>
        <v>95663.9</v>
      </c>
      <c r="J53" s="62"/>
      <c r="K53" s="62">
        <v>1750</v>
      </c>
      <c r="L53" s="47"/>
      <c r="M53" s="47"/>
      <c r="N53" s="47"/>
      <c r="O53" s="44"/>
    </row>
    <row r="54" spans="1:17">
      <c r="A54" s="52" t="s">
        <v>44</v>
      </c>
      <c r="B54" s="1">
        <v>42734</v>
      </c>
      <c r="C54" t="s">
        <v>199</v>
      </c>
      <c r="D54" s="38"/>
      <c r="E54" s="38"/>
      <c r="F54" s="38"/>
      <c r="G54" s="39"/>
      <c r="H54" s="41">
        <v>19638.5</v>
      </c>
      <c r="I54" s="40">
        <f t="shared" si="0"/>
        <v>76025.399999999994</v>
      </c>
      <c r="J54" s="62"/>
      <c r="K54" s="47"/>
      <c r="L54" s="47"/>
      <c r="M54" s="41">
        <v>19638.5</v>
      </c>
      <c r="N54" s="47"/>
      <c r="O54" s="44"/>
    </row>
    <row r="55" spans="1:17">
      <c r="A55" s="52" t="s">
        <v>45</v>
      </c>
      <c r="B55" s="1">
        <v>42735</v>
      </c>
      <c r="C55" t="s">
        <v>91</v>
      </c>
      <c r="D55" s="38"/>
      <c r="E55" s="38"/>
      <c r="F55" s="38"/>
      <c r="G55" s="41">
        <v>68.8</v>
      </c>
      <c r="H55" s="41"/>
      <c r="I55" s="40">
        <f t="shared" si="0"/>
        <v>76094.2</v>
      </c>
      <c r="J55" s="64"/>
      <c r="K55" s="47"/>
      <c r="L55" s="47"/>
      <c r="M55" s="47"/>
      <c r="N55" s="47"/>
      <c r="O55" s="41">
        <v>68.8</v>
      </c>
      <c r="P55" t="s">
        <v>205</v>
      </c>
      <c r="Q55" t="s">
        <v>206</v>
      </c>
    </row>
    <row r="56" spans="1:17" ht="15" thickBot="1">
      <c r="A56" s="6"/>
      <c r="B56" s="5"/>
      <c r="C56" s="51" t="s">
        <v>102</v>
      </c>
      <c r="D56" s="6"/>
      <c r="E56" s="6"/>
      <c r="F56" s="6"/>
      <c r="G56" s="7">
        <f>SUM(G5:G55)</f>
        <v>60919.8</v>
      </c>
      <c r="H56" s="7">
        <f>SUM(H5:H55)</f>
        <v>36730</v>
      </c>
      <c r="I56" s="50">
        <f>SUM(I55)</f>
        <v>76094.2</v>
      </c>
      <c r="J56" s="58">
        <f t="shared" ref="J56:O56" si="1">SUM(J5:J55)</f>
        <v>18100</v>
      </c>
      <c r="K56" s="58">
        <f t="shared" si="1"/>
        <v>42751</v>
      </c>
      <c r="L56" s="58">
        <f t="shared" si="1"/>
        <v>1036.25</v>
      </c>
      <c r="M56" s="58">
        <f t="shared" si="1"/>
        <v>35693.75</v>
      </c>
      <c r="N56" s="58">
        <f t="shared" si="1"/>
        <v>0</v>
      </c>
      <c r="O56" s="58">
        <f t="shared" si="1"/>
        <v>68.8</v>
      </c>
      <c r="P56" s="65">
        <f>L56+M56</f>
        <v>36730</v>
      </c>
      <c r="Q56" s="65">
        <f>J56+K56+O56</f>
        <v>60919.8</v>
      </c>
    </row>
    <row r="57" spans="1:17" ht="16" thickTop="1" thickBot="1">
      <c r="G57" s="2"/>
      <c r="H57" s="2"/>
      <c r="I57" s="3"/>
      <c r="J57" s="54"/>
      <c r="K57" s="54"/>
      <c r="L57" s="54"/>
      <c r="M57" s="54"/>
      <c r="N57" s="54"/>
      <c r="O57" s="54"/>
    </row>
    <row r="58" spans="1:17">
      <c r="B58" s="14"/>
      <c r="C58" s="15" t="s">
        <v>207</v>
      </c>
      <c r="D58" s="15"/>
      <c r="E58" s="15"/>
      <c r="F58" s="15"/>
      <c r="G58" s="16"/>
      <c r="H58" s="2"/>
      <c r="I58" s="3"/>
      <c r="J58" s="54"/>
      <c r="K58" s="54"/>
      <c r="L58" s="54"/>
      <c r="M58" s="54"/>
      <c r="N58" s="54"/>
      <c r="O58" s="54"/>
    </row>
    <row r="59" spans="1:17">
      <c r="B59" s="17"/>
      <c r="C59" s="18" t="s">
        <v>27</v>
      </c>
      <c r="D59" s="18"/>
      <c r="E59" s="18"/>
      <c r="F59" s="18"/>
      <c r="G59" s="19">
        <f>SUM(J56)</f>
        <v>18100</v>
      </c>
      <c r="H59" s="2"/>
      <c r="I59" s="3"/>
      <c r="J59" s="54"/>
      <c r="K59" s="54"/>
      <c r="L59" s="54"/>
      <c r="M59" s="54"/>
      <c r="N59" s="54"/>
      <c r="O59" s="54"/>
    </row>
    <row r="60" spans="1:17">
      <c r="B60" s="17"/>
      <c r="C60" s="18" t="s">
        <v>22</v>
      </c>
      <c r="D60" s="18"/>
      <c r="E60" s="18"/>
      <c r="F60" s="18"/>
      <c r="G60" s="19">
        <f>SUM(K56)</f>
        <v>42751</v>
      </c>
      <c r="H60" s="2"/>
      <c r="I60" s="3"/>
      <c r="J60" s="54"/>
      <c r="K60" s="54"/>
      <c r="L60" s="54"/>
      <c r="M60" s="54"/>
      <c r="N60" s="54"/>
      <c r="O60" s="54"/>
    </row>
    <row r="61" spans="1:17">
      <c r="B61" s="20"/>
      <c r="C61" s="13" t="s">
        <v>28</v>
      </c>
      <c r="D61" s="13"/>
      <c r="E61" s="13"/>
      <c r="F61" s="13"/>
      <c r="G61" s="21">
        <f>SUM(G59:G60)</f>
        <v>60851</v>
      </c>
      <c r="H61" s="2"/>
      <c r="I61" s="3"/>
      <c r="J61" s="54"/>
      <c r="K61" s="54"/>
      <c r="L61" s="54"/>
      <c r="M61" s="54"/>
      <c r="N61" s="54"/>
      <c r="O61" s="54"/>
    </row>
    <row r="62" spans="1:17">
      <c r="B62" s="17"/>
      <c r="C62" s="26" t="s">
        <v>25</v>
      </c>
      <c r="D62" s="26"/>
      <c r="E62" s="26"/>
      <c r="F62" s="26"/>
      <c r="G62" s="19">
        <f>SUM(L56)</f>
        <v>1036.25</v>
      </c>
      <c r="H62" s="2"/>
      <c r="J62" s="54"/>
      <c r="K62" s="54"/>
      <c r="L62" s="54"/>
      <c r="M62" s="54"/>
      <c r="N62" s="54"/>
      <c r="O62" s="54"/>
    </row>
    <row r="63" spans="1:17">
      <c r="B63" s="17"/>
      <c r="C63" s="26" t="s">
        <v>23</v>
      </c>
      <c r="D63" s="26"/>
      <c r="E63" s="26"/>
      <c r="F63" s="26"/>
      <c r="G63" s="19">
        <f>SUM(M56)</f>
        <v>35693.75</v>
      </c>
      <c r="H63" s="2"/>
      <c r="J63" s="54"/>
      <c r="K63" s="54"/>
      <c r="L63" s="54"/>
      <c r="M63" s="54"/>
      <c r="N63" s="54"/>
      <c r="O63" s="54"/>
    </row>
    <row r="64" spans="1:17">
      <c r="B64" s="17"/>
      <c r="C64" s="26" t="s">
        <v>24</v>
      </c>
      <c r="D64" s="26"/>
      <c r="E64" s="26"/>
      <c r="F64" s="26"/>
      <c r="G64" s="19">
        <f>SUM(N56)</f>
        <v>0</v>
      </c>
      <c r="H64" s="2"/>
      <c r="J64" s="54"/>
      <c r="K64" s="54"/>
      <c r="L64" s="54"/>
      <c r="M64" s="54"/>
      <c r="N64" s="54"/>
      <c r="O64" s="54"/>
    </row>
    <row r="65" spans="2:15">
      <c r="B65" s="17"/>
      <c r="C65" s="22" t="s">
        <v>30</v>
      </c>
      <c r="D65" s="22"/>
      <c r="E65" s="22"/>
      <c r="F65" s="22"/>
      <c r="G65" s="19">
        <f>SUM(G62:G64)</f>
        <v>36730</v>
      </c>
      <c r="H65" s="2"/>
      <c r="J65" s="54"/>
      <c r="K65" s="54"/>
      <c r="L65" s="54"/>
      <c r="M65" s="54"/>
      <c r="N65" s="54"/>
      <c r="O65" s="54"/>
    </row>
    <row r="66" spans="2:15">
      <c r="B66" s="20"/>
      <c r="C66" s="13" t="s">
        <v>31</v>
      </c>
      <c r="D66" s="13"/>
      <c r="E66" s="13"/>
      <c r="F66" s="13"/>
      <c r="G66" s="21">
        <f>SUM(G61)-G65</f>
        <v>24121</v>
      </c>
      <c r="H66" s="2"/>
      <c r="J66" s="54"/>
      <c r="K66" s="54"/>
      <c r="L66" s="54"/>
      <c r="M66" s="54"/>
      <c r="N66" s="54"/>
      <c r="O66" s="54"/>
    </row>
    <row r="67" spans="2:15">
      <c r="B67" s="17"/>
      <c r="C67" s="26" t="s">
        <v>32</v>
      </c>
      <c r="D67" s="26"/>
      <c r="E67" s="26"/>
      <c r="F67" s="26"/>
      <c r="G67" s="19">
        <f>SUM(O56)</f>
        <v>68.8</v>
      </c>
      <c r="H67" s="2"/>
      <c r="J67" s="54"/>
      <c r="K67" s="54"/>
      <c r="L67" s="54"/>
      <c r="M67" s="54"/>
      <c r="N67" s="54"/>
      <c r="O67" s="54"/>
    </row>
    <row r="68" spans="2:15" ht="15" thickBot="1">
      <c r="B68" s="23"/>
      <c r="C68" s="24" t="s">
        <v>33</v>
      </c>
      <c r="D68" s="24"/>
      <c r="E68" s="24"/>
      <c r="F68" s="24"/>
      <c r="G68" s="25">
        <f>SUM(G66:G67)</f>
        <v>24189.8</v>
      </c>
      <c r="H68" s="2"/>
      <c r="J68" s="54"/>
      <c r="K68" s="54"/>
      <c r="L68" s="54"/>
      <c r="M68" s="54"/>
      <c r="N68" s="54"/>
      <c r="O68" s="54"/>
    </row>
  </sheetData>
  <phoneticPr fontId="6" type="noConversion"/>
  <pageMargins left="0.79000000000000015" right="0.79000000000000015" top="1" bottom="1" header="0.5" footer="0.5"/>
  <pageSetup paperSize="9" scale="4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2010</vt:lpstr>
      <vt:lpstr>2011</vt:lpstr>
      <vt:lpstr>2012</vt:lpstr>
      <vt:lpstr>2012-2</vt:lpstr>
      <vt:lpstr>2013</vt:lpstr>
      <vt:lpstr>2014</vt:lpstr>
      <vt:lpstr>2015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Dag Norum</cp:lastModifiedBy>
  <cp:lastPrinted>2016-02-06T14:54:18Z</cp:lastPrinted>
  <dcterms:created xsi:type="dcterms:W3CDTF">2010-09-14T12:37:15Z</dcterms:created>
  <dcterms:modified xsi:type="dcterms:W3CDTF">2016-02-16T21:49:14Z</dcterms:modified>
</cp:coreProperties>
</file>